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431\TCEPE\RGF\2024\"/>
    </mc:Choice>
  </mc:AlternateContent>
  <xr:revisionPtr revIDLastSave="0" documentId="8_{33E5CDA7-AF0C-45F6-9AC4-67BE1D384CA4}" xr6:coauthVersionLast="47" xr6:coauthVersionMax="47" xr10:uidLastSave="{00000000-0000-0000-0000-000000000000}"/>
  <bookViews>
    <workbookView xWindow="-120" yWindow="-120" windowWidth="29040" windowHeight="15720" xr2:uid="{00000000-000D-0000-FFFF-FFFF00000000}"/>
  </bookViews>
  <sheets>
    <sheet name="Anexo 1 RGF " sheetId="1" r:id="rId1"/>
    <sheet name="Entrada de dados Anexos V e VI." sheetId="6" state="hidden" r:id="rId2"/>
    <sheet name="Anexo 5 RGF - 14ª Edição MDF" sheetId="10"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0" l="1"/>
  <c r="H31" i="10"/>
  <c r="E31" i="10"/>
  <c r="H30" i="10"/>
  <c r="E30" i="10"/>
  <c r="B30" i="10"/>
  <c r="A30" i="10"/>
  <c r="H29" i="10"/>
  <c r="E29" i="10"/>
  <c r="B29" i="10"/>
  <c r="A29" i="10"/>
  <c r="I23" i="10"/>
  <c r="H23" i="10"/>
  <c r="E23" i="10"/>
  <c r="J21" i="10"/>
  <c r="G21" i="10"/>
  <c r="B21" i="10"/>
  <c r="G20" i="10"/>
  <c r="J20" i="10" s="1"/>
  <c r="B20" i="10"/>
  <c r="B18" i="10"/>
  <c r="G18" i="10" s="1"/>
  <c r="J18" i="10" s="1"/>
  <c r="J17" i="10"/>
  <c r="G17" i="10"/>
  <c r="B17" i="10"/>
  <c r="I16" i="10"/>
  <c r="H16" i="10"/>
  <c r="I13" i="10"/>
  <c r="H13" i="10"/>
  <c r="E13" i="10"/>
  <c r="A8" i="10"/>
  <c r="A7" i="10"/>
  <c r="E107" i="6"/>
  <c r="E99" i="6"/>
  <c r="E88" i="6"/>
  <c r="E87" i="6"/>
  <c r="E86" i="6"/>
  <c r="B83" i="6"/>
  <c r="E82" i="6"/>
  <c r="C14" i="10" s="1"/>
  <c r="C13" i="10" s="1"/>
  <c r="C23" i="10" s="1"/>
  <c r="E81" i="6"/>
  <c r="D14" i="10" s="1"/>
  <c r="D13" i="10" s="1"/>
  <c r="D23" i="10" s="1"/>
  <c r="E74" i="6"/>
  <c r="E73" i="6"/>
  <c r="B22" i="10" s="1"/>
  <c r="G22" i="10" s="1"/>
  <c r="J22" i="10" s="1"/>
  <c r="A73" i="6"/>
  <c r="A72" i="6"/>
  <c r="A71" i="6"/>
  <c r="E70" i="6"/>
  <c r="B19" i="10" s="1"/>
  <c r="A70" i="6"/>
  <c r="A69" i="6"/>
  <c r="A68" i="6"/>
  <c r="E64" i="6"/>
  <c r="B15" i="10" s="1"/>
  <c r="G15" i="10" s="1"/>
  <c r="J15" i="10" s="1"/>
  <c r="A64" i="6"/>
  <c r="E63" i="6"/>
  <c r="E59" i="6"/>
  <c r="E55" i="6"/>
  <c r="E49" i="6"/>
  <c r="E44" i="6"/>
  <c r="E19" i="6" s="1"/>
  <c r="E85" i="6" s="1"/>
  <c r="E29" i="6"/>
  <c r="E22" i="6"/>
  <c r="E18" i="6"/>
  <c r="E15" i="6"/>
  <c r="E6" i="6"/>
  <c r="A25" i="10"/>
  <c r="E8" i="6" l="1"/>
  <c r="B82" i="6"/>
  <c r="B81" i="6" s="1"/>
  <c r="B80" i="6" s="1"/>
  <c r="B79" i="6" s="1"/>
  <c r="G19" i="10"/>
  <c r="J19" i="10" s="1"/>
  <c r="B16" i="10"/>
  <c r="G16" i="10" s="1"/>
  <c r="J16" i="10" s="1"/>
  <c r="E80" i="6"/>
  <c r="E84" i="6"/>
  <c r="E83" i="6" s="1"/>
  <c r="F14" i="10" s="1"/>
  <c r="F13" i="10" s="1"/>
  <c r="F23" i="10" s="1"/>
  <c r="E23" i="6"/>
  <c r="F23" i="6" s="1"/>
  <c r="E65" i="6"/>
  <c r="E75" i="6" s="1"/>
  <c r="G75" i="6" s="1"/>
  <c r="B14" i="10"/>
  <c r="B35" i="10"/>
  <c r="A24" i="10"/>
  <c r="G14" i="10" l="1"/>
  <c r="B13" i="10"/>
  <c r="E79" i="6"/>
  <c r="B90" i="6"/>
  <c r="F8" i="6"/>
  <c r="E92" i="6" l="1"/>
  <c r="E91" i="6"/>
  <c r="E94" i="6" s="1"/>
  <c r="E90" i="6"/>
  <c r="B91" i="6"/>
  <c r="B92" i="6" s="1"/>
  <c r="J14" i="10"/>
  <c r="G13" i="10"/>
  <c r="M12" i="10"/>
  <c r="B23" i="10"/>
  <c r="G23" i="10" l="1"/>
  <c r="J13" i="10"/>
  <c r="J2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500-000001000000}">
      <text>
        <r>
          <rPr>
            <sz val="10"/>
            <color rgb="FF000000"/>
            <rFont val="Arial"/>
          </rPr>
          <t xml:space="preserve">Conta EFISCO pela Execução de Balancete Contábil.
Pegar o valor do Saldo Final. </t>
        </r>
      </text>
    </comment>
    <comment ref="A14" authorId="0" shapeId="0" xr:uid="{00000000-0006-0000-0500-000002000000}">
      <text>
        <r>
          <rPr>
            <sz val="10"/>
            <color rgb="FF000000"/>
            <rFont val="Arial"/>
          </rPr>
          <t xml:space="preserve">Conta EFISCO pelo Balancete Contábil </t>
        </r>
      </text>
    </comment>
  </commentList>
</comments>
</file>

<file path=xl/sharedStrings.xml><?xml version="1.0" encoding="utf-8"?>
<sst xmlns="http://schemas.openxmlformats.org/spreadsheetml/2006/main" count="303" uniqueCount="219">
  <si>
    <t>PODER LEGISLATIVO</t>
  </si>
  <si>
    <t>TRIBUNAL DE CONTAS DO ESTADO DE PERNAMBUCO</t>
  </si>
  <si>
    <t xml:space="preserve">RELATÓRIO DE GESTÃO FISCAL </t>
  </si>
  <si>
    <t>DEMONSTRATIVO DA DESPESA COM PESSOAL</t>
  </si>
  <si>
    <t>ORÇAMENTOS FISCAIS E DA SEGURIDADE SOCIAL</t>
  </si>
  <si>
    <t>RGF - ANEXO 1 (LRF, Art.55, Inciso I, Alínea"a")</t>
  </si>
  <si>
    <t>DESPESA COM PESSOAL</t>
  </si>
  <si>
    <t>DESPESAS EXECUTADAS</t>
  </si>
  <si>
    <t>(Últimos 12 Meses)</t>
  </si>
  <si>
    <t>LIQUIDADAS</t>
  </si>
  <si>
    <t>Inscritas em restos a pagar não processados (b)</t>
  </si>
  <si>
    <t>TOTAL  (Últimos 12 meses)          (a)</t>
  </si>
  <si>
    <t xml:space="preserve">  DESPESA BRUTA COM PESSOAL(I)</t>
  </si>
  <si>
    <t xml:space="preserve">    Pessoal Ativo</t>
  </si>
  <si>
    <t xml:space="preserve">      Vencimentos, Vantagens e Outras Despesas Variáveis</t>
  </si>
  <si>
    <t xml:space="preserve">      Obrigações Patronais</t>
  </si>
  <si>
    <t xml:space="preserve">    Pessoal Inativo e Pensionistas</t>
  </si>
  <si>
    <t xml:space="preserve">      Aposentadorias, Reserva e Reformas</t>
  </si>
  <si>
    <t xml:space="preserve">      Pensões</t>
  </si>
  <si>
    <t xml:space="preserve">    Outras Despesas de Pessoal decorrentes de Contratos de Terceirização ou de Contratação de Forma Indireta (§ 1º do art. 18 da LRF) </t>
  </si>
  <si>
    <t xml:space="preserve">    Despesa com Pessoal não Executada Orçamentariamente </t>
  </si>
  <si>
    <t xml:space="preserve">  DESPESAS NÃO COMPUTADAS (§ 1º do art. 19 da LRF) (II) </t>
  </si>
  <si>
    <t xml:space="preserve">     Indenizações por Demissão e Incentivos à Demissão Voluntária e Deduções Constitucionais</t>
  </si>
  <si>
    <t xml:space="preserve">     Decorrentes de Decisão Judicial de Período Anterior ao da Apuração</t>
  </si>
  <si>
    <t xml:space="preserve">     Despesas de Exercícios Anteriores de Período Anterior ao da Apuração</t>
  </si>
  <si>
    <t xml:space="preserve">     Inativos e Pensionistas com Recursos Vinculados</t>
  </si>
  <si>
    <t xml:space="preserve">     Agentes Comunitários de Saúde e de Combate às Endemias com Recursos Vinculados (CF, art. 198, §11)
</t>
  </si>
  <si>
    <t xml:space="preserve">     Parcela dedutível referente ao piso salarial do Enfermeiro, Técnico de Enfermagem, Auxiliar de Enfermagem e Parteira (ADCT, art. 38, §2º)
</t>
  </si>
  <si>
    <t xml:space="preserve">     Outras Deduções Constitucionais ou Legais 
</t>
  </si>
  <si>
    <t xml:space="preserve">  DESPESA LÍQUIDA COM PESSOAL (III) = (I - II)</t>
  </si>
  <si>
    <t>0,00</t>
  </si>
  <si>
    <t>APURAÇÃO DO CUMPRIMENTO DO LIMITE LEGAL</t>
  </si>
  <si>
    <t>VALOR</t>
  </si>
  <si>
    <t xml:space="preserve">% sobre a RCL Ajustada </t>
  </si>
  <si>
    <t>RECEITA CORRENTE LÍQUIDA - RCL (IV)</t>
  </si>
  <si>
    <t>-</t>
  </si>
  <si>
    <t>(-) Transferências Obrigatórias da União Relativas às Emendas Individuais (Art.166-A, §1º, da CF) (V)</t>
  </si>
  <si>
    <t>(-) Transferências obrigatórias da União relativas às emendas de bancada (art. 166, § 16 da CF) e ao
vencimento dos agentes comunitários de saúde e de combate às endemias (CF, art. 198, §11) (VI)</t>
  </si>
  <si>
    <t xml:space="preserve">(-) Transferências da União relativas à remuneração dos agentes comunitários de saúde e de combate às endemias (CF, art. 198, §11) (VII)
</t>
  </si>
  <si>
    <t>(-) Outras Deduções Constitucionais ou Legais (VIII)</t>
  </si>
  <si>
    <t xml:space="preserve">  = RECEITA CORRENTE LÍQUIDA AJUSTADA PARA CÁLCULO DOS LIMITES DA DESPESA COM 
  PESSOAL (IX) = (IV - V - VI - VII - VIII) </t>
  </si>
  <si>
    <t>DESPESA TOTAL COM PESSOAL - DTP (X)=(III a + III b)</t>
  </si>
  <si>
    <t>LIMITE MÁXIMO (XI) (Incisos I,II,III, Artigo 20 da LRF)</t>
  </si>
  <si>
    <t>LIMITE PRUDENCIAL (XII) (0,95 x IX) (Parágrafo Único, Artigo 22 da LRF)</t>
  </si>
  <si>
    <t>LIMITE ALERTA (XIII) (0,90 x IX) (Inciso II do § 1º do Artigo 59 da LRF)</t>
  </si>
  <si>
    <t>NOTAS EXPLICATIVAS:</t>
  </si>
  <si>
    <r>
      <rPr>
        <b/>
        <sz val="8"/>
        <color rgb="FF000000"/>
        <rFont val="Arial"/>
      </rPr>
      <t>Nota 1:</t>
    </r>
    <r>
      <rPr>
        <sz val="8"/>
        <color rgb="FF000000"/>
        <rFont val="Arial"/>
      </rPr>
      <t xml:space="preserve"> O TCE-PE e demais Órgãos integrantes da Administração Pública Estadual utilizam o sistema E-Fisco, cuja administração, manutenção e supervisão são operacionalizados pelo Poder Executivo do Estado de Pernambuco.</t>
    </r>
  </si>
  <si>
    <r>
      <rPr>
        <b/>
        <sz val="8"/>
        <color rgb="FF000000"/>
        <rFont val="Arial"/>
      </rPr>
      <t>Nota 2:</t>
    </r>
    <r>
      <rPr>
        <sz val="8"/>
        <color rgb="FF000000"/>
        <rFont val="Arial"/>
      </rPr>
      <t xml:space="preserve"> As despesas com servidores inativos e pensionistas vinculados aos órgãos filiados ao Regime de Previdência Social dos Servidores do Estado de Pernambuco, são pagas pelo Fundo Financeiro de Aposentadorias e Pensões dos Servidores do Estado de Pernambuco - FUNAFIN.</t>
    </r>
  </si>
  <si>
    <r>
      <rPr>
        <b/>
        <sz val="8"/>
        <color rgb="FF000000"/>
        <rFont val="Arial"/>
      </rPr>
      <t>Nota 3</t>
    </r>
    <r>
      <rPr>
        <sz val="8"/>
        <color rgb="FF000000"/>
        <rFont val="Arial"/>
      </rPr>
      <t>: O reembolso da Contribuição Previdenciária Patronal do FUNAFIN é objeto de convênios para ressarcimento dos valores dos salários e contribuições previdenciárias patronais do FUNAFIN dos servidores efetivos pertencentes aos quadros do TCE-PE, que estão à disposição de outros órgãos públicos. (CONVENENTES).
Nesta publicação, o reembolso da Contribuição Previdenciária Patronal do FUNAFIN, do período de maio/2023 a abril/2024, no valor de R$ 927.616,96 (equivalente a 0,22% da despesa líquida com pessoal), foi registrado no E-Fisco na conta patrimonial 4.9.9.9.1.03.02. 
Este valor resultou em aumento da despesa líquida com pessoal dos últimos 12 (doze) meses, razão pelo qual foram realizados os devidos ajustes para fins de publicação.</t>
    </r>
  </si>
  <si>
    <r>
      <rPr>
        <b/>
        <sz val="8"/>
        <color rgb="FF000000"/>
        <rFont val="Arial"/>
      </rPr>
      <t>Nota 4</t>
    </r>
    <r>
      <rPr>
        <sz val="8"/>
        <color rgb="FF000000"/>
        <rFont val="Arial"/>
      </rPr>
      <t xml:space="preserve">: Conforme entendimento do TCE-PE, por meio dos Acórdãos TCE-PE 355/2018, 42/2020 e 1553/2021, não foram considerados, no cômputo da despesa com pessoal ativo, os valores pagos pela Administração a título de Licença Prêmio em Pecúnia, no valor de R$ 5.658.446,22 (equivalente a 1,35% da despesa líquida com pessoal), que possuem natureza indenizatória. </t>
    </r>
  </si>
  <si>
    <r>
      <rPr>
        <b/>
        <sz val="8"/>
        <color rgb="FF000000"/>
        <rFont val="Arial"/>
      </rPr>
      <t>Nota 5:</t>
    </r>
    <r>
      <rPr>
        <sz val="8"/>
        <color rgb="FF000000"/>
        <rFont val="Arial"/>
      </rPr>
      <t xml:space="preserve"> Em 6 de setembro de 2023, foi promulgada a Emenda Constitucional Estadual nº 64/2023, que reduziu o limite máximo de despesa com pessoal do TCE/PE de 1,56% da RCL para 1,35%. </t>
    </r>
  </si>
  <si>
    <r>
      <rPr>
        <b/>
        <sz val="8"/>
        <color rgb="FF000000"/>
        <rFont val="Arial"/>
      </rPr>
      <t>Nota 6</t>
    </r>
    <r>
      <rPr>
        <sz val="8"/>
        <color rgb="FF000000"/>
        <rFont val="Arial"/>
      </rPr>
      <t>: A despesa referente ao 13º salário de pensionistas, totalizando R$ 1.409.559,95, foi contabilizada, por competência, no mês de dezembro/23.</t>
    </r>
  </si>
  <si>
    <r>
      <rPr>
        <b/>
        <sz val="8"/>
        <color rgb="FF000000"/>
        <rFont val="Arial"/>
      </rPr>
      <t>Nota 7</t>
    </r>
    <r>
      <rPr>
        <sz val="8"/>
        <color rgb="FF000000"/>
        <rFont val="Arial"/>
      </rPr>
      <t xml:space="preserve">: Nas competências de nov./23, dez./23, 13º./23, jan./24, fev./24, mar./24 e abr./24  foram apurados os seguintes déficits previdenciários dos servidores vinculados ao TCE/PE, totalizando, respectivamente: (R$ 250.253,48); (R$ 340.682,22); (R$ 254.306,41); (R$ 274.684,53); (R$ 331.024,16); (R$ 406.723,79) e (R$ 391.056,40). </t>
    </r>
  </si>
  <si>
    <r>
      <rPr>
        <b/>
        <sz val="8"/>
        <color rgb="FF000000"/>
        <rFont val="Arial"/>
      </rPr>
      <t>Nota 8:</t>
    </r>
    <r>
      <rPr>
        <sz val="8"/>
        <color rgb="FF000000"/>
        <rFont val="Arial"/>
      </rPr>
      <t xml:space="preserve"> Em nov./23 houve nomeação de servidores para o TCE-PE que passaram a contribuir para Previdência Complementar (PE-PREVCOM). O patrocínio pago pelo TCE-PE foi computado como "Obrigações Patronais", sendo contabilizado na conta patrimonial 3.1.2.5.1.07.03.</t>
    </r>
  </si>
  <si>
    <r>
      <rPr>
        <b/>
        <sz val="8"/>
        <color rgb="FF000000"/>
        <rFont val="Arial"/>
      </rPr>
      <t>Nota 9:</t>
    </r>
    <r>
      <rPr>
        <sz val="8"/>
        <color rgb="FF000000"/>
        <rFont val="Arial"/>
      </rPr>
      <t xml:space="preserve"> As despesas de Exercícios Anteriores liquidadas em 2024 só serão deduzidas quando do último quadrimestre do ano, conforme previsto no Manual de Demonstrativos Fiscais (MDF), considerando a dificuldade operacional de identificar as despesas fora do período de competência.</t>
    </r>
  </si>
  <si>
    <t>VALDECIR FERNANDES PASCOAL</t>
  </si>
  <si>
    <t>LÚCIO GUSTAVO DE PAIVA GENU DINIZ</t>
  </si>
  <si>
    <t>ANDRÉ RICARDO BATISTA DE BARROS E SILVA</t>
  </si>
  <si>
    <t>CARLOS ALBERTO DOS SANTOS PEREIRA</t>
  </si>
  <si>
    <t>Presidente do TCE/PE</t>
  </si>
  <si>
    <t>Gerente de Auditoria Interna</t>
  </si>
  <si>
    <t>Diretor de Contabilidade e Finanças</t>
  </si>
  <si>
    <t>Gerente de Controle e Prestação de Contas</t>
  </si>
  <si>
    <t>Contador - PE-016.082/O</t>
  </si>
  <si>
    <t>Contador - RN-012.204/O</t>
  </si>
  <si>
    <t>ESTADO DE PERNAMBUCO</t>
  </si>
  <si>
    <t>DEMONSTRATIVO DA DISPONIBILIDADE DE CAIXA E DOS RESTOS A PAGAR</t>
  </si>
  <si>
    <t>RGF - ANEXO 5 (LRF, art.55, Inciso III, alínea "a")</t>
  </si>
  <si>
    <t>R$ 1,00</t>
  </si>
  <si>
    <t>IDENTIFICAÇÃO DOS RECURSOS</t>
  </si>
  <si>
    <t>DISPONIBILIDADE DE CAIXA BRUTA (a)</t>
  </si>
  <si>
    <t>OBRIGAÇÕES FINANCEIRAS</t>
  </si>
  <si>
    <t>DISPONIBILIDADE DE CAIXA LÍQUIDA (ANTES DA INSCRIÇÃO EM RESTOS A PAGAR NÃO PROCESSADOS DO EXERCÍCIO) (f) =  (a – (b + c + d + e))</t>
  </si>
  <si>
    <t>RESTOS A PAGAR
EMPENHADOS E
NÃO
LIQUIDADOS DO
EXERCÍCIO (g)</t>
  </si>
  <si>
    <t>EMPENHOS NÃO LIQUIDADOS CANCELADOS (NÃO INSCRITOS POR INSUFICIÊNCIA FINANCEIRA)</t>
  </si>
  <si>
    <t>DISPONIBILIDADE DE CAIXA LÍQUIDA (APÓS A INSCRIÇÃO EM RESTOS A PAGAR NÃO PROCESSADOS DO EXERCÍCIO) (h) = (f - g)</t>
  </si>
  <si>
    <t>Restos a Pagar Liquidados e Não Pagos</t>
  </si>
  <si>
    <t>Restos a Pagar Empenhados e Não Liquidados de Exercícios Anteriores (d)</t>
  </si>
  <si>
    <t>Demais Obrigações Financeiras (e)</t>
  </si>
  <si>
    <t>De Exercícios Anteriores (b)</t>
  </si>
  <si>
    <t>Do Exercício (c)</t>
  </si>
  <si>
    <t>TOTAL DOS RECURSOS NÃO VINCULADOS (I)</t>
  </si>
  <si>
    <t>TOTAL DOS RECURSOS VINCULADOS (II)</t>
  </si>
  <si>
    <t>Recursos de Operações de Crédito</t>
  </si>
  <si>
    <t>Recursos de Alienação de Bens/Ativos</t>
  </si>
  <si>
    <t>Outros Recursos Vinculados</t>
  </si>
  <si>
    <t>TOTAL (III) = (I + II)</t>
  </si>
  <si>
    <t>NOTA EXPLICATIVA:</t>
  </si>
  <si>
    <t>SOMA DAS DEDUÇÕES</t>
  </si>
  <si>
    <t>Obrigações Trabalhistas (2.1.1 - Atributo F)</t>
  </si>
  <si>
    <t>Fornecedores (2.1.3 - Atributo F)</t>
  </si>
  <si>
    <t>Obrigações Fiscais (2.1.4 - Atributo F)</t>
  </si>
  <si>
    <t>Demais Obrigações a Curto Prazo (2.1.8 - Atributo F)</t>
  </si>
  <si>
    <t>PASSIVO FINANCEIRO</t>
  </si>
  <si>
    <t>1º Quadrimestre</t>
  </si>
  <si>
    <t>Período: mai/2023 a abr/2024</t>
  </si>
  <si>
    <t>EFISCO</t>
  </si>
  <si>
    <t>Total</t>
  </si>
  <si>
    <t>TOTAL</t>
  </si>
  <si>
    <t>DISPONIBILIDADE DE CAIXA BRUTA</t>
  </si>
  <si>
    <t>1.1.1.1.1.03.03</t>
  </si>
  <si>
    <t>BRADESCO</t>
  </si>
  <si>
    <t>1.1.1.1.1.02.04</t>
  </si>
  <si>
    <t>CONTA UNICA - CAIXA ECONOMICA FEDERAL</t>
  </si>
  <si>
    <t>1.1.1.1.1.03.04</t>
  </si>
  <si>
    <t>CAIXA ECONOMICA FEDERAL</t>
  </si>
  <si>
    <t>1.1.1.1.1.03.02</t>
  </si>
  <si>
    <t>BANCO DO BRASIL</t>
  </si>
  <si>
    <t>SubTotal</t>
  </si>
  <si>
    <t>1.1.1.1.1.20.01</t>
  </si>
  <si>
    <t>CDB/RDB</t>
  </si>
  <si>
    <t>RESTOS A PAGAR PROCESSADO</t>
  </si>
  <si>
    <t>6.2.2.9.2.02.01</t>
  </si>
  <si>
    <t>EMPENHOS LIQUIDADOS A PAGAR</t>
  </si>
  <si>
    <t>6.3.2.1.0.00.00</t>
  </si>
  <si>
    <t xml:space="preserve">RP PROCESSADOS A PAGAR (DE EXERCÍCIOS ANTERIORES)         </t>
  </si>
  <si>
    <t>DEMAIS OBRIGAÇÕES FINANCEIRAS</t>
  </si>
  <si>
    <r>
      <rPr>
        <sz val="8"/>
        <rFont val="Arial"/>
      </rPr>
      <t>(</t>
    </r>
    <r>
      <rPr>
        <strike/>
        <sz val="8"/>
        <color rgb="FFFF0000"/>
        <rFont val="Arial"/>
      </rPr>
      <t>2.1.1.1.1.01.01</t>
    </r>
    <r>
      <rPr>
        <sz val="8"/>
        <rFont val="Arial"/>
      </rPr>
      <t xml:space="preserve"> + 2.1.1.1.1.01.91 + 2.1.8.0.0.00.00 a 2.1.8.8.9.99.99)</t>
    </r>
  </si>
  <si>
    <t>(F) SALÁRIOS A PAGAR</t>
  </si>
  <si>
    <t>(F) CONSIGNAÇÕES E RETENÇÕES DE TRIBUTOS</t>
  </si>
  <si>
    <t>(F) CAUÇÕES E CONTRIBUIÇÕES</t>
  </si>
  <si>
    <t>(F) SALDO E CONTRIBUIÇÃO FUNAFIN</t>
  </si>
  <si>
    <t>(F) RECEITAS A CLASSIFICAR</t>
  </si>
  <si>
    <t>SALÁRIOS A PAGAR</t>
  </si>
  <si>
    <t>2.1.1.1.1.01.01</t>
  </si>
  <si>
    <t>(F)OBRIGAÇÕES DE PESSOAL A PAGAR - EXTRA FOLHA</t>
  </si>
  <si>
    <t>2.1.1.1.1.01.91</t>
  </si>
  <si>
    <t>(F)FOLHA PESSOAL A PAGAR PELA UG</t>
  </si>
  <si>
    <t>2.1.1.1.1.03.91</t>
  </si>
  <si>
    <t>(F) PESSOAL ATIVO A PAGAR DE EXERCÍCIOS ANTERIORES</t>
  </si>
  <si>
    <t>&lt;-- Conta adicionada ao modelo. Se a conta final 01.91 está no modelo, por coerência a conta 03.91 também deve estar. Refere-se aos salarios retidos do servidor, mas que não estão sendo pagos. Processo administrativo.</t>
  </si>
  <si>
    <t>CONSIGNAÇÕES E RETENÇÕES DE TRIBUTOS</t>
  </si>
  <si>
    <t>2.1.8.8.1.01.01</t>
  </si>
  <si>
    <t>(F) CONSIGNAÇÕES RETIDAS SOBRE A FOLHA DE PAGAMENTO</t>
  </si>
  <si>
    <t>2.1.8.8.1.01.02</t>
  </si>
  <si>
    <t>(F) PENSÃO ALIMENTÍCIA RETIDA SOBRE A FOLHA DE PAGAMENTO</t>
  </si>
  <si>
    <t>2.1.8.8.1.01.03</t>
  </si>
  <si>
    <t>(F) VALE TRANSPORTE RETIDO SOBRE A FOLHA DE PAGAMENTO</t>
  </si>
  <si>
    <t>2.1.8.8.1.01.09</t>
  </si>
  <si>
    <t>(F) OUTRAS CONSIGNAÇÕES RETIDAS SOBRE A FOLHA DE INATIVOS</t>
  </si>
  <si>
    <r>
      <rPr>
        <sz val="8"/>
        <rFont val="Arial"/>
      </rPr>
      <t>2.1.8.8.</t>
    </r>
    <r>
      <rPr>
        <b/>
        <sz val="8"/>
        <color rgb="FFFF0000"/>
        <rFont val="Arial"/>
      </rPr>
      <t>3</t>
    </r>
    <r>
      <rPr>
        <sz val="8"/>
        <rFont val="Arial"/>
      </rPr>
      <t>.01.20</t>
    </r>
  </si>
  <si>
    <t>(F) INSS RETIDO SERVIDORES SOBRE FOLHA DE PAGAMENTO</t>
  </si>
  <si>
    <r>
      <rPr>
        <sz val="8"/>
        <rFont val="Arial"/>
      </rPr>
      <t>2.1.8.8.</t>
    </r>
    <r>
      <rPr>
        <b/>
        <sz val="8"/>
        <color rgb="FFFF0000"/>
        <rFont val="Arial"/>
      </rPr>
      <t>3</t>
    </r>
    <r>
      <rPr>
        <sz val="8"/>
        <rFont val="Arial"/>
      </rPr>
      <t>.01.22</t>
    </r>
  </si>
  <si>
    <t>(F) INSS RETIDO SOBRE SERVIÇOS DE TERCEIROS/PF</t>
  </si>
  <si>
    <r>
      <rPr>
        <sz val="8"/>
        <rFont val="Arial"/>
      </rPr>
      <t>2.1.8.8.</t>
    </r>
    <r>
      <rPr>
        <b/>
        <sz val="8"/>
        <color rgb="FFFF0000"/>
        <rFont val="Arial"/>
      </rPr>
      <t>3</t>
    </r>
    <r>
      <rPr>
        <sz val="8"/>
        <rFont val="Arial"/>
      </rPr>
      <t>.01.23</t>
    </r>
  </si>
  <si>
    <t>(F) INSS RETIDO SOBRE SERVIÇOS DE TERCEIROS/PJ</t>
  </si>
  <si>
    <r>
      <rPr>
        <sz val="8"/>
        <rFont val="Arial"/>
      </rPr>
      <t>2.1.8.8.</t>
    </r>
    <r>
      <rPr>
        <b/>
        <sz val="8"/>
        <color rgb="FFFF0000"/>
        <rFont val="Arial"/>
      </rPr>
      <t>3</t>
    </r>
    <r>
      <rPr>
        <sz val="8"/>
        <rFont val="Arial"/>
      </rPr>
      <t>.01.24</t>
    </r>
  </si>
  <si>
    <t>(F) INSS DE VALOR INFERIOR MÍN. RECOL. RETIDO DE SUPRIMENTO INDIVIDUAL</t>
  </si>
  <si>
    <r>
      <rPr>
        <sz val="8"/>
        <rFont val="Arial"/>
      </rPr>
      <t>2.1.8.8.</t>
    </r>
    <r>
      <rPr>
        <b/>
        <sz val="8"/>
        <color rgb="FFFF0000"/>
        <rFont val="Arial"/>
      </rPr>
      <t>3</t>
    </r>
    <r>
      <rPr>
        <sz val="8"/>
        <rFont val="Arial"/>
      </rPr>
      <t>.01.31</t>
    </r>
  </si>
  <si>
    <t>(F) IMPOSTO DE RENDA RETIDO SOBRE A FOLHA DE PAGAMENTO</t>
  </si>
  <si>
    <r>
      <rPr>
        <sz val="8"/>
        <rFont val="Arial"/>
      </rPr>
      <t>2.1.8.8.</t>
    </r>
    <r>
      <rPr>
        <b/>
        <sz val="8"/>
        <color rgb="FFFF0000"/>
        <rFont val="Arial"/>
      </rPr>
      <t>3</t>
    </r>
    <r>
      <rPr>
        <sz val="8"/>
        <rFont val="Arial"/>
      </rPr>
      <t>.01.32</t>
    </r>
  </si>
  <si>
    <t>(F) IMPOSTO DE RENDA RETIDO, EXCETO SOBRE A FOLHA DE PAGAMENTO</t>
  </si>
  <si>
    <r>
      <rPr>
        <sz val="8"/>
        <rFont val="Arial"/>
      </rPr>
      <t>2.1.8.8.</t>
    </r>
    <r>
      <rPr>
        <b/>
        <sz val="8"/>
        <color rgb="FFFF0000"/>
        <rFont val="Arial"/>
      </rPr>
      <t>5</t>
    </r>
    <r>
      <rPr>
        <sz val="8"/>
        <rFont val="Arial"/>
      </rPr>
      <t>.01.51</t>
    </r>
  </si>
  <si>
    <t>(F) IMPOSTO SOBRE SERVIÇOS RETIDO DE PF E PJ</t>
  </si>
  <si>
    <t>2.1.8.8.1.01.93</t>
  </si>
  <si>
    <t>(F) FUNAFIN RETIDO SOBRE REMUNERAÇÃO DE PESSOAL ESTATUTÁRIO</t>
  </si>
  <si>
    <t>CAUÇÕES E CONTRIBUIÇÕES</t>
  </si>
  <si>
    <t>2.1.8.8.1.04.01</t>
  </si>
  <si>
    <t>(F) DEPÓSITOS DE CAUÇÕES DE TERCEIROS</t>
  </si>
  <si>
    <t>2.1.8.8.1.04.02</t>
  </si>
  <si>
    <t>(F) DEPÓSITOS DE TERCEIROS</t>
  </si>
  <si>
    <t>SALDO E CONTRIBUIÇÃO FUNAFIN/FUNAPREV</t>
  </si>
  <si>
    <t>2.1.8.8.1.97.03</t>
  </si>
  <si>
    <t>(F)CONTRIBUIÇÕES OUTROS PODERES A REPASSAR</t>
  </si>
  <si>
    <t>2.1.8.8.2.01.04</t>
  </si>
  <si>
    <t>(F) FUNAPREV RETIDO SERVIDOR CIVIL - FOLHA UG INDEPENDENTE</t>
  </si>
  <si>
    <t>2.1.8.8.2.99.03</t>
  </si>
  <si>
    <t>RECEITAS A CLASSIFICAR</t>
  </si>
  <si>
    <t>2.1.8.8.1.80.01</t>
  </si>
  <si>
    <t>(F) DIVERSAS RECEITAS A CLASSIFICAR 214110100</t>
  </si>
  <si>
    <t>Recursos Não Vinculados (I)</t>
  </si>
  <si>
    <t>Recursos Ordinários</t>
  </si>
  <si>
    <t>Fonte 0101</t>
  </si>
  <si>
    <t>Fonte 0104</t>
  </si>
  <si>
    <t>Recursos Vinculados (II)</t>
  </si>
  <si>
    <t>Fonte 0121</t>
  </si>
  <si>
    <t>Fonte 0115, 0120, 0241</t>
  </si>
  <si>
    <t>Total Geral ((III)=(I) + (II)</t>
  </si>
  <si>
    <t>ATIVO</t>
  </si>
  <si>
    <t>PASSIVO</t>
  </si>
  <si>
    <t xml:space="preserve"> ATIVO DISPONÍVEL</t>
  </si>
  <si>
    <t>Disponibilidade Financeira</t>
  </si>
  <si>
    <t>Restos a Pagar Processados</t>
  </si>
  <si>
    <t>Bancos</t>
  </si>
  <si>
    <t xml:space="preserve">Do Exercicio                </t>
  </si>
  <si>
    <t>Conta Movimento</t>
  </si>
  <si>
    <t xml:space="preserve">De Exercícios Anteriores         </t>
  </si>
  <si>
    <t>Aplicações Financeiras</t>
  </si>
  <si>
    <t>Demais Obrigações Financeiras</t>
  </si>
  <si>
    <t>Salários a Pagar</t>
  </si>
  <si>
    <t>Consignações e Retenções de Tributos</t>
  </si>
  <si>
    <t>Cauções e Contribuições</t>
  </si>
  <si>
    <t>Saldo Contribuições ao Funafin</t>
  </si>
  <si>
    <t>Receitas a Classificar</t>
  </si>
  <si>
    <t>SUBTOTAL</t>
  </si>
  <si>
    <t>INSUFICIÊNCIA ANTES DA INSCRIÇÃO EM RESTOS A PAGAR NÃO PROCESSADOS (I)</t>
  </si>
  <si>
    <t>SUFICIÊNCIA ANTES DA INSCRIÇÃO EM RESTOS A PAGAR NÃO PROCESSADOS (II)</t>
  </si>
  <si>
    <t>INSCRIÇÃO EM RESTOS A PAGAR NÃO PROCESSADOS (III)</t>
  </si>
  <si>
    <t>SUFICIÊNCIA APÓS A INSCRIÇÃO EM RESTOS A PAGAR NÃO PROCESSADOS (IV) = (II - III)</t>
  </si>
  <si>
    <t>8.9.1.1.1.01.00</t>
  </si>
  <si>
    <t>RECURSOS ORÇAMENTÁRIOS POR FONTE</t>
  </si>
  <si>
    <t>C</t>
  </si>
  <si>
    <t>0500000000</t>
  </si>
  <si>
    <t>0501020001</t>
  </si>
  <si>
    <t>0759150000</t>
  </si>
  <si>
    <t>0799200000</t>
  </si>
  <si>
    <t>0501020002</t>
  </si>
  <si>
    <t>0501000000</t>
  </si>
  <si>
    <t>0755000000</t>
  </si>
  <si>
    <t>8.9.1.1.1.02.01</t>
  </si>
  <si>
    <t>RECURSOS  ORÇAMENTÁRIOS COMPROMETIDOS POR LIQUIDAÇÃO DE EMPENHO</t>
  </si>
  <si>
    <t>8.9.1.1.1.02.02</t>
  </si>
  <si>
    <t>RECURSOS DE DEPÓSITOS EXTRA ORÇAMENTÁRIOS E DE RETENÇÕES</t>
  </si>
  <si>
    <t>Outros Recursos Não Vinculados</t>
  </si>
  <si>
    <t>Recursos Vinculados ao RPPS</t>
  </si>
  <si>
    <t>Recursos Vinculados a Precatórios</t>
  </si>
  <si>
    <t>Recursos Vinculados a Depósitos Judiciais</t>
  </si>
  <si>
    <r>
      <rPr>
        <b/>
        <sz val="8"/>
        <color rgb="FF000000"/>
        <rFont val="Arial"/>
      </rPr>
      <t>Nota 1:</t>
    </r>
    <r>
      <rPr>
        <sz val="8"/>
        <color rgb="FF000000"/>
        <rFont val="Arial"/>
      </rPr>
      <t xml:space="preserve"> As informações das DISPONIBILIDADES DE CAIXA LÍQUIDA, exigidas pela Secretaria do Tesouro Nacional através do Manual de Demonstrativos Fiscais, 12ª Edição - p. 641, para preenchimento do Anexo V (Art. 55, Inciso III, alínea A da LC 101/2000), são obtidas no E-Fisco mediante consulta ao relatório denominado RAZÃO CONTÁBIL, das contas 8.9.1.1.1.01.00 - RECURSOS ORÇAMENTÁRIOS POR FONTE, 8.9.1.1.1.02.01 - RECURSOS EXTRA ORÇAMENTÁRIOS COMPROMETIDOS POR LIQUIDAÇÃO DE EMPENHO e 8.9.1.1.1.02.02 - RECURSOS DE DEPÓSITOS EXTRA ORÇAMENTÁRIOS E DE RETENÇÕES.</t>
    </r>
  </si>
  <si>
    <t>FONTE: Sistema e-Fisco; Unidade Responsável: Departamento de Contabilidade e Finanças - Gerência de Controle e Prestação de Contas; Data da emissão: 24/05/2024; Hora da emissão: 12h 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</si>
</sst>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R$&quot;\ #,##0.00;[Red]\-&quot;R$&quot;\ #,##0.00"/>
    <numFmt numFmtId="164" formatCode="#,##0.00;\(#,##0.00\)"/>
    <numFmt numFmtId="165" formatCode="_(* #,##0.00_);_(* \(#,##0.00\);_(* &quot;-&quot;??_);_(@_)"/>
    <numFmt numFmtId="166" formatCode="0.0000"/>
    <numFmt numFmtId="167" formatCode="_-* #,##0.00_-;\-* #,##0.00_-;_-* &quot;-&quot;??_-;_-@"/>
    <numFmt numFmtId="168" formatCode="0.0000%"/>
    <numFmt numFmtId="169" formatCode="[$R$ -416]#,##0.00"/>
    <numFmt numFmtId="174" formatCode="d/m/yyyy"/>
  </numFmts>
  <fonts count="49">
    <font>
      <sz val="10"/>
      <color rgb="FF000000"/>
      <name val="Arial"/>
    </font>
    <font>
      <sz val="10"/>
      <name val="Arial"/>
    </font>
    <font>
      <sz val="9"/>
      <name val="Arial"/>
    </font>
    <font>
      <b/>
      <sz val="10"/>
      <color rgb="FF000000"/>
      <name val="Arial"/>
    </font>
    <font>
      <sz val="9"/>
      <color rgb="FF000000"/>
      <name val="Arial"/>
    </font>
    <font>
      <sz val="8"/>
      <color rgb="FF000000"/>
      <name val="Arial"/>
    </font>
    <font>
      <b/>
      <sz val="14"/>
      <color rgb="FFFF0000"/>
      <name val="Arial"/>
    </font>
    <font>
      <sz val="8"/>
      <name val="Arial"/>
    </font>
    <font>
      <sz val="10"/>
      <name val="Arial"/>
    </font>
    <font>
      <sz val="11"/>
      <name val="Arial"/>
    </font>
    <font>
      <b/>
      <sz val="8"/>
      <color rgb="FF000000"/>
      <name val="Arial"/>
    </font>
    <font>
      <b/>
      <sz val="11"/>
      <name val="Arial"/>
    </font>
    <font>
      <b/>
      <sz val="9"/>
      <name val="Arial"/>
    </font>
    <font>
      <b/>
      <sz val="11"/>
      <color rgb="FF0000FF"/>
      <name val="Arial"/>
    </font>
    <font>
      <sz val="11"/>
      <color rgb="FF333333"/>
      <name val="&quot;Helvetica Neue&quot;"/>
    </font>
    <font>
      <b/>
      <sz val="10"/>
      <name val="Arial"/>
    </font>
    <font>
      <b/>
      <sz val="9"/>
      <color rgb="FF000000"/>
      <name val="Arial"/>
    </font>
    <font>
      <sz val="8"/>
      <color rgb="FFFF0000"/>
      <name val="Arial"/>
    </font>
    <font>
      <b/>
      <sz val="7"/>
      <color rgb="FF000000"/>
      <name val="Arial"/>
    </font>
    <font>
      <b/>
      <sz val="6"/>
      <color rgb="FF000000"/>
      <name val="Arial"/>
    </font>
    <font>
      <sz val="10"/>
      <color rgb="FF222222"/>
      <name val="Arial"/>
    </font>
    <font>
      <b/>
      <sz val="8"/>
      <name val="Arial"/>
    </font>
    <font>
      <sz val="10"/>
      <name val="Calibri"/>
    </font>
    <font>
      <b/>
      <sz val="9"/>
      <color rgb="FF0000FF"/>
      <name val="Arial"/>
    </font>
    <font>
      <sz val="8"/>
      <color rgb="FF0000FF"/>
      <name val="Arial"/>
    </font>
    <font>
      <b/>
      <sz val="10"/>
      <name val="Arial"/>
    </font>
    <font>
      <b/>
      <sz val="8"/>
      <color rgb="FF0000FF"/>
      <name val="Arial"/>
    </font>
    <font>
      <b/>
      <sz val="9"/>
      <name val="Arial"/>
    </font>
    <font>
      <b/>
      <sz val="8"/>
      <color rgb="FF0000FF"/>
      <name val="Arial"/>
    </font>
    <font>
      <b/>
      <sz val="10"/>
      <color rgb="FF0000FF"/>
      <name val="Arial"/>
    </font>
    <font>
      <sz val="8"/>
      <name val="Arial"/>
    </font>
    <font>
      <sz val="8"/>
      <name val="Times New Roman"/>
    </font>
    <font>
      <sz val="10"/>
      <color rgb="FF222222"/>
      <name val="Arial"/>
    </font>
    <font>
      <sz val="9"/>
      <name val="Arial"/>
    </font>
    <font>
      <sz val="10"/>
      <color rgb="FF222222"/>
      <name val="Helvetica"/>
    </font>
    <font>
      <strike/>
      <sz val="8"/>
      <color rgb="FFFF0000"/>
      <name val="Arial"/>
    </font>
    <font>
      <strike/>
      <sz val="10"/>
      <color rgb="FFFF0000"/>
      <name val="Arial"/>
    </font>
    <font>
      <b/>
      <strike/>
      <sz val="8"/>
      <color rgb="FFFF0000"/>
      <name val="Arial"/>
    </font>
    <font>
      <sz val="10"/>
      <color rgb="FFFF0000"/>
      <name val="Arial"/>
    </font>
    <font>
      <b/>
      <sz val="9"/>
      <color rgb="FF000000"/>
      <name val="Arial"/>
    </font>
    <font>
      <sz val="8"/>
      <color rgb="FF0000FF"/>
      <name val="Times New Roman"/>
    </font>
    <font>
      <sz val="7"/>
      <name val="Times New Roman"/>
    </font>
    <font>
      <sz val="8"/>
      <color rgb="FF222222"/>
      <name val="Arial"/>
    </font>
    <font>
      <b/>
      <sz val="8"/>
      <name val="Times New Roman"/>
    </font>
    <font>
      <sz val="8"/>
      <color rgb="FF000000"/>
      <name val="Times New Roman"/>
    </font>
    <font>
      <b/>
      <sz val="6"/>
      <name val="Times New Roman"/>
    </font>
    <font>
      <b/>
      <sz val="8"/>
      <color rgb="FF0000FF"/>
      <name val="Times New Roman"/>
    </font>
    <font>
      <b/>
      <sz val="8"/>
      <color rgb="FF222222"/>
      <name val="Arial"/>
    </font>
    <font>
      <b/>
      <sz val="8"/>
      <color rgb="FFFF0000"/>
      <name val="Arial"/>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D0E0E3"/>
        <bgColor rgb="FFD0E0E3"/>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right/>
      <top/>
      <bottom style="thin">
        <color rgb="FF000000"/>
      </bottom>
      <diagonal/>
    </border>
    <border>
      <left/>
      <right style="thin">
        <color rgb="FFD3D3D5"/>
      </right>
      <top/>
      <bottom/>
      <diagonal/>
    </border>
    <border>
      <left/>
      <right/>
      <top/>
      <bottom style="medium">
        <color rgb="FF000000"/>
      </bottom>
      <diagonal/>
    </border>
    <border>
      <left style="thin">
        <color rgb="FF000000"/>
      </left>
      <right/>
      <top/>
      <bottom style="thin">
        <color rgb="FF000000"/>
      </bottom>
      <diagonal/>
    </border>
  </borders>
  <cellStyleXfs count="1">
    <xf numFmtId="0" fontId="0" fillId="0" borderId="0"/>
  </cellStyleXfs>
  <cellXfs count="306">
    <xf numFmtId="0" fontId="0" fillId="0" borderId="0" xfId="0" applyFont="1" applyAlignment="1"/>
    <xf numFmtId="0" fontId="2" fillId="0" borderId="0" xfId="0" applyFont="1"/>
    <xf numFmtId="0" fontId="4" fillId="2" borderId="0" xfId="0" applyFont="1" applyFill="1"/>
    <xf numFmtId="0" fontId="5" fillId="2" borderId="7" xfId="0" applyFont="1" applyFill="1" applyBorder="1" applyAlignment="1">
      <alignment vertical="top" wrapText="1"/>
    </xf>
    <xf numFmtId="0" fontId="6" fillId="2" borderId="8" xfId="0" applyFont="1" applyFill="1" applyBorder="1" applyAlignment="1">
      <alignment vertical="top"/>
    </xf>
    <xf numFmtId="0" fontId="7" fillId="2" borderId="8" xfId="0" applyFont="1" applyFill="1" applyBorder="1" applyAlignment="1">
      <alignment vertical="top"/>
    </xf>
    <xf numFmtId="0" fontId="7" fillId="2" borderId="8" xfId="0" applyFont="1" applyFill="1" applyBorder="1" applyAlignment="1"/>
    <xf numFmtId="0" fontId="8" fillId="0" borderId="0" xfId="0" applyFont="1"/>
    <xf numFmtId="0" fontId="9" fillId="2" borderId="11" xfId="0" applyFont="1" applyFill="1" applyBorder="1" applyAlignment="1"/>
    <xf numFmtId="0" fontId="9" fillId="2" borderId="15" xfId="0" applyFont="1" applyFill="1" applyBorder="1" applyAlignment="1"/>
    <xf numFmtId="0" fontId="1" fillId="0" borderId="16" xfId="0" applyFont="1" applyBorder="1"/>
    <xf numFmtId="0" fontId="1" fillId="0" borderId="17" xfId="0" applyFont="1" applyBorder="1"/>
    <xf numFmtId="17" fontId="10" fillId="3" borderId="18" xfId="0" applyNumberFormat="1" applyFont="1" applyFill="1" applyBorder="1" applyAlignment="1">
      <alignment horizontal="center" wrapText="1"/>
    </xf>
    <xf numFmtId="17" fontId="10" fillId="3" borderId="18" xfId="0" applyNumberFormat="1" applyFont="1" applyFill="1" applyBorder="1" applyAlignment="1">
      <alignment horizontal="center" wrapText="1"/>
    </xf>
    <xf numFmtId="0" fontId="10" fillId="3" borderId="18" xfId="0" applyFont="1" applyFill="1" applyBorder="1" applyAlignment="1">
      <alignment horizontal="center" wrapText="1"/>
    </xf>
    <xf numFmtId="0" fontId="10" fillId="0" borderId="16" xfId="0" applyFont="1" applyBorder="1" applyAlignment="1"/>
    <xf numFmtId="164" fontId="10" fillId="0" borderId="22" xfId="0" applyNumberFormat="1" applyFont="1" applyBorder="1" applyAlignment="1">
      <alignment horizontal="right" vertical="top" wrapText="1"/>
    </xf>
    <xf numFmtId="0" fontId="10" fillId="0" borderId="22" xfId="0" applyFont="1" applyBorder="1" applyAlignment="1">
      <alignment horizontal="right" vertical="top" wrapText="1"/>
    </xf>
    <xf numFmtId="164" fontId="10" fillId="0" borderId="22" xfId="0" applyNumberFormat="1" applyFont="1" applyBorder="1" applyAlignment="1">
      <alignment horizontal="right" vertical="top"/>
    </xf>
    <xf numFmtId="4" fontId="10" fillId="0" borderId="22" xfId="0" applyNumberFormat="1" applyFont="1" applyBorder="1" applyAlignment="1">
      <alignment horizontal="right" vertical="top"/>
    </xf>
    <xf numFmtId="0" fontId="11" fillId="2" borderId="15" xfId="0" applyFont="1" applyFill="1" applyBorder="1" applyAlignment="1"/>
    <xf numFmtId="0" fontId="12" fillId="0" borderId="0" xfId="0" applyFont="1"/>
    <xf numFmtId="0" fontId="5" fillId="0" borderId="16" xfId="0" applyFont="1" applyBorder="1" applyAlignment="1"/>
    <xf numFmtId="164" fontId="5" fillId="0" borderId="22" xfId="0" applyNumberFormat="1" applyFont="1" applyBorder="1" applyAlignment="1">
      <alignment horizontal="right" vertical="top"/>
    </xf>
    <xf numFmtId="4" fontId="5" fillId="0" borderId="22" xfId="0" applyNumberFormat="1" applyFont="1" applyBorder="1" applyAlignment="1">
      <alignment horizontal="right" vertical="top"/>
    </xf>
    <xf numFmtId="0" fontId="5" fillId="0" borderId="22" xfId="0" applyFont="1" applyBorder="1" applyAlignment="1">
      <alignment horizontal="right" vertical="top" wrapText="1"/>
    </xf>
    <xf numFmtId="0" fontId="9" fillId="2" borderId="15" xfId="0" applyFont="1" applyFill="1" applyBorder="1" applyAlignment="1"/>
    <xf numFmtId="0" fontId="11" fillId="2" borderId="15" xfId="0" applyFont="1" applyFill="1" applyBorder="1" applyAlignment="1"/>
    <xf numFmtId="0" fontId="2" fillId="0" borderId="0" xfId="0" applyFont="1" applyAlignment="1"/>
    <xf numFmtId="0" fontId="10" fillId="0" borderId="16" xfId="0" applyFont="1" applyBorder="1" applyAlignment="1">
      <alignment wrapText="1"/>
    </xf>
    <xf numFmtId="0" fontId="10" fillId="0" borderId="22" xfId="0" applyFont="1" applyBorder="1" applyAlignment="1">
      <alignment horizontal="right" vertical="top"/>
    </xf>
    <xf numFmtId="0" fontId="10" fillId="0" borderId="16" xfId="0" applyFont="1" applyBorder="1" applyAlignment="1"/>
    <xf numFmtId="4" fontId="10" fillId="2" borderId="22" xfId="0" applyNumberFormat="1" applyFont="1" applyFill="1" applyBorder="1" applyAlignment="1">
      <alignment horizontal="right" vertical="top"/>
    </xf>
    <xf numFmtId="165" fontId="10" fillId="0" borderId="22" xfId="0" applyNumberFormat="1" applyFont="1" applyBorder="1" applyAlignment="1">
      <alignment horizontal="right" vertical="top"/>
    </xf>
    <xf numFmtId="0" fontId="5" fillId="0" borderId="16" xfId="0" applyFont="1" applyBorder="1" applyAlignment="1"/>
    <xf numFmtId="0" fontId="5" fillId="0" borderId="22" xfId="0" applyFont="1" applyBorder="1" applyAlignment="1">
      <alignment horizontal="right" vertical="top"/>
    </xf>
    <xf numFmtId="0" fontId="5" fillId="0" borderId="16" xfId="0" applyFont="1" applyBorder="1"/>
    <xf numFmtId="0" fontId="5" fillId="0" borderId="16" xfId="0" applyFont="1" applyBorder="1" applyAlignment="1"/>
    <xf numFmtId="2" fontId="5" fillId="0" borderId="22" xfId="0" applyNumberFormat="1" applyFont="1" applyBorder="1" applyAlignment="1">
      <alignment horizontal="right" vertical="top" wrapText="1"/>
    </xf>
    <xf numFmtId="0" fontId="5" fillId="0" borderId="16" xfId="0" applyFont="1" applyBorder="1" applyAlignment="1">
      <alignment wrapText="1"/>
    </xf>
    <xf numFmtId="0" fontId="10" fillId="3" borderId="24" xfId="0" applyFont="1" applyFill="1" applyBorder="1" applyAlignment="1">
      <alignment vertical="top"/>
    </xf>
    <xf numFmtId="164" fontId="10" fillId="3" borderId="24" xfId="0" applyNumberFormat="1" applyFont="1" applyFill="1" applyBorder="1" applyAlignment="1">
      <alignment horizontal="right" vertical="top"/>
    </xf>
    <xf numFmtId="4" fontId="10" fillId="3" borderId="24" xfId="0" applyNumberFormat="1" applyFont="1" applyFill="1" applyBorder="1" applyAlignment="1">
      <alignment horizontal="right" vertical="top"/>
    </xf>
    <xf numFmtId="0" fontId="10" fillId="3" borderId="24" xfId="0" applyFont="1" applyFill="1" applyBorder="1" applyAlignment="1">
      <alignment horizontal="right" vertical="top"/>
    </xf>
    <xf numFmtId="0" fontId="13" fillId="2" borderId="15" xfId="0" applyFont="1" applyFill="1" applyBorder="1" applyAlignment="1"/>
    <xf numFmtId="0" fontId="7" fillId="2" borderId="25" xfId="0" applyFont="1" applyFill="1" applyBorder="1" applyAlignment="1">
      <alignment vertical="top"/>
    </xf>
    <xf numFmtId="164" fontId="14" fillId="2" borderId="0" xfId="0" applyNumberFormat="1" applyFont="1" applyFill="1" applyAlignment="1">
      <alignment horizontal="right"/>
    </xf>
    <xf numFmtId="4" fontId="14" fillId="2" borderId="0" xfId="0" applyNumberFormat="1" applyFont="1" applyFill="1" applyAlignment="1">
      <alignment horizontal="right"/>
    </xf>
    <xf numFmtId="0" fontId="14" fillId="2" borderId="22" xfId="0" applyFont="1" applyFill="1" applyBorder="1" applyAlignment="1">
      <alignment horizontal="right"/>
    </xf>
    <xf numFmtId="0" fontId="2" fillId="2" borderId="0" xfId="0" applyFont="1" applyFill="1"/>
    <xf numFmtId="0" fontId="15" fillId="3" borderId="24" xfId="0" applyFont="1" applyFill="1" applyBorder="1" applyAlignment="1">
      <alignment horizontal="center" vertical="center"/>
    </xf>
    <xf numFmtId="0" fontId="3" fillId="3" borderId="24" xfId="0" applyFont="1" applyFill="1" applyBorder="1" applyAlignment="1">
      <alignment horizontal="center" wrapText="1"/>
    </xf>
    <xf numFmtId="166" fontId="7" fillId="2" borderId="15" xfId="0" applyNumberFormat="1" applyFont="1" applyFill="1" applyBorder="1" applyAlignment="1">
      <alignment vertical="top"/>
    </xf>
    <xf numFmtId="0" fontId="7" fillId="2" borderId="15" xfId="0" applyFont="1" applyFill="1" applyBorder="1" applyAlignment="1"/>
    <xf numFmtId="164" fontId="7" fillId="2" borderId="15" xfId="0" applyNumberFormat="1" applyFont="1" applyFill="1" applyBorder="1" applyAlignment="1"/>
    <xf numFmtId="0" fontId="7" fillId="2" borderId="6" xfId="0" applyFont="1" applyFill="1" applyBorder="1" applyAlignment="1"/>
    <xf numFmtId="0" fontId="4" fillId="0" borderId="24" xfId="0" applyFont="1" applyBorder="1" applyAlignment="1">
      <alignment vertical="top"/>
    </xf>
    <xf numFmtId="166" fontId="2" fillId="0" borderId="24" xfId="0" applyNumberFormat="1" applyFont="1" applyBorder="1" applyAlignment="1">
      <alignment horizontal="center" vertical="top"/>
    </xf>
    <xf numFmtId="0" fontId="7" fillId="2" borderId="15" xfId="0" applyFont="1" applyFill="1" applyBorder="1" applyAlignment="1">
      <alignment vertical="top"/>
    </xf>
    <xf numFmtId="167" fontId="7" fillId="2" borderId="15" xfId="0" applyNumberFormat="1" applyFont="1" applyFill="1" applyBorder="1" applyAlignment="1"/>
    <xf numFmtId="0" fontId="7" fillId="2" borderId="26" xfId="0" applyFont="1" applyFill="1" applyBorder="1" applyAlignment="1"/>
    <xf numFmtId="4" fontId="7" fillId="2" borderId="15" xfId="0" applyNumberFormat="1" applyFont="1" applyFill="1" applyBorder="1" applyAlignment="1"/>
    <xf numFmtId="0" fontId="4" fillId="0" borderId="24" xfId="0" applyFont="1" applyBorder="1" applyAlignment="1">
      <alignment vertical="top"/>
    </xf>
    <xf numFmtId="14" fontId="7" fillId="2" borderId="15" xfId="0" applyNumberFormat="1" applyFont="1" applyFill="1" applyBorder="1" applyAlignment="1">
      <alignment vertical="top"/>
    </xf>
    <xf numFmtId="167" fontId="7" fillId="2" borderId="5" xfId="0" applyNumberFormat="1" applyFont="1" applyFill="1" applyBorder="1" applyAlignment="1"/>
    <xf numFmtId="166" fontId="7" fillId="2" borderId="5" xfId="0" applyNumberFormat="1" applyFont="1" applyFill="1" applyBorder="1" applyAlignment="1"/>
    <xf numFmtId="0" fontId="4" fillId="0" borderId="24" xfId="0" applyFont="1" applyBorder="1" applyAlignment="1">
      <alignment vertical="top" wrapText="1"/>
    </xf>
    <xf numFmtId="4" fontId="7" fillId="2" borderId="5" xfId="0" applyNumberFormat="1" applyFont="1" applyFill="1" applyBorder="1" applyAlignment="1"/>
    <xf numFmtId="0" fontId="7" fillId="2" borderId="0" xfId="0" applyFont="1" applyFill="1" applyAlignment="1"/>
    <xf numFmtId="0" fontId="7" fillId="2" borderId="0" xfId="0" applyFont="1" applyFill="1" applyAlignment="1"/>
    <xf numFmtId="0" fontId="7" fillId="2" borderId="15" xfId="0" applyFont="1" applyFill="1" applyBorder="1" applyAlignment="1"/>
    <xf numFmtId="0" fontId="16" fillId="3" borderId="24" xfId="0" applyFont="1" applyFill="1" applyBorder="1" applyAlignment="1">
      <alignment vertical="top"/>
    </xf>
    <xf numFmtId="166" fontId="12" fillId="3" borderId="24" xfId="0" applyNumberFormat="1" applyFont="1" applyFill="1" applyBorder="1" applyAlignment="1">
      <alignment horizontal="center" vertical="top"/>
    </xf>
    <xf numFmtId="4" fontId="7" fillId="2" borderId="15" xfId="0" applyNumberFormat="1" applyFont="1" applyFill="1" applyBorder="1" applyAlignment="1"/>
    <xf numFmtId="166" fontId="2" fillId="0" borderId="24" xfId="0" applyNumberFormat="1" applyFont="1" applyBorder="1" applyAlignment="1">
      <alignment horizontal="center" vertical="top"/>
    </xf>
    <xf numFmtId="0" fontId="17" fillId="2" borderId="15" xfId="0" applyFont="1" applyFill="1" applyBorder="1" applyAlignment="1"/>
    <xf numFmtId="169" fontId="7" fillId="2" borderId="15" xfId="0" applyNumberFormat="1" applyFont="1" applyFill="1" applyBorder="1" applyAlignment="1">
      <alignment vertical="top"/>
    </xf>
    <xf numFmtId="0" fontId="7" fillId="2" borderId="27" xfId="0" applyFont="1" applyFill="1" applyBorder="1" applyAlignment="1"/>
    <xf numFmtId="0" fontId="18" fillId="2" borderId="27" xfId="0" applyFont="1" applyFill="1" applyBorder="1" applyAlignment="1">
      <alignment vertical="center"/>
    </xf>
    <xf numFmtId="0" fontId="7" fillId="2" borderId="15" xfId="0" applyFont="1" applyFill="1" applyBorder="1" applyAlignment="1">
      <alignment vertical="top"/>
    </xf>
    <xf numFmtId="0" fontId="19" fillId="2" borderId="27" xfId="0" applyFont="1" applyFill="1" applyBorder="1" applyAlignment="1"/>
    <xf numFmtId="0" fontId="10" fillId="0" borderId="28" xfId="0" applyFont="1" applyBorder="1" applyAlignment="1"/>
    <xf numFmtId="0" fontId="5" fillId="0" borderId="13" xfId="0" applyFont="1" applyBorder="1" applyAlignment="1"/>
    <xf numFmtId="0" fontId="5" fillId="0" borderId="14" xfId="0" applyFont="1" applyBorder="1" applyAlignment="1"/>
    <xf numFmtId="0" fontId="12" fillId="0" borderId="25" xfId="0" applyFont="1" applyBorder="1" applyAlignment="1">
      <alignment horizontal="center"/>
    </xf>
    <xf numFmtId="0" fontId="12" fillId="0" borderId="0" xfId="0" applyFont="1" applyAlignment="1"/>
    <xf numFmtId="0" fontId="2" fillId="0" borderId="22" xfId="0" applyFont="1" applyBorder="1"/>
    <xf numFmtId="0" fontId="2" fillId="0" borderId="25" xfId="0" applyFont="1" applyBorder="1" applyAlignment="1">
      <alignment horizontal="center"/>
    </xf>
    <xf numFmtId="0" fontId="2" fillId="0" borderId="29" xfId="0" applyFont="1" applyBorder="1"/>
    <xf numFmtId="0" fontId="2" fillId="0" borderId="17" xfId="0" applyFont="1" applyBorder="1"/>
    <xf numFmtId="0" fontId="2" fillId="0" borderId="17" xfId="0" applyFont="1" applyBorder="1" applyAlignment="1"/>
    <xf numFmtId="0" fontId="2" fillId="0" borderId="18" xfId="0" applyFont="1" applyBorder="1"/>
    <xf numFmtId="164" fontId="10" fillId="2" borderId="0" xfId="0" applyNumberFormat="1" applyFont="1" applyFill="1" applyAlignment="1">
      <alignment horizontal="right" vertical="top"/>
    </xf>
    <xf numFmtId="164" fontId="10" fillId="2" borderId="0" xfId="0" applyNumberFormat="1" applyFont="1" applyFill="1" applyAlignment="1">
      <alignment horizontal="right" vertical="top"/>
    </xf>
    <xf numFmtId="0" fontId="20" fillId="2" borderId="0" xfId="0" applyFont="1" applyFill="1" applyAlignment="1">
      <alignment horizontal="left"/>
    </xf>
    <xf numFmtId="0" fontId="2" fillId="2" borderId="0" xfId="0" applyFont="1" applyFill="1" applyAlignment="1"/>
    <xf numFmtId="0" fontId="8" fillId="2" borderId="0" xfId="0" applyFont="1" applyFill="1"/>
    <xf numFmtId="3" fontId="8" fillId="0" borderId="0" xfId="0" applyNumberFormat="1" applyFont="1" applyAlignment="1"/>
    <xf numFmtId="0" fontId="5" fillId="2" borderId="5" xfId="0" applyFont="1" applyFill="1" applyBorder="1" applyAlignment="1">
      <alignment horizontal="center" vertical="top" wrapText="1"/>
    </xf>
    <xf numFmtId="0" fontId="5" fillId="2" borderId="1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15"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6" xfId="0" applyFont="1" applyFill="1" applyBorder="1" applyAlignment="1">
      <alignment horizontal="center" vertical="top" wrapText="1"/>
    </xf>
    <xf numFmtId="0" fontId="7" fillId="0" borderId="0" xfId="0" applyFont="1"/>
    <xf numFmtId="0" fontId="10" fillId="2" borderId="30" xfId="0" applyFont="1" applyFill="1" applyBorder="1" applyAlignment="1">
      <alignment horizontal="center"/>
    </xf>
    <xf numFmtId="0" fontId="5" fillId="2" borderId="31" xfId="0" applyFont="1" applyFill="1" applyBorder="1" applyAlignment="1">
      <alignment horizontal="right"/>
    </xf>
    <xf numFmtId="0" fontId="10" fillId="3" borderId="24" xfId="0" applyFont="1" applyFill="1" applyBorder="1" applyAlignment="1">
      <alignment horizontal="center" wrapText="1"/>
    </xf>
    <xf numFmtId="0" fontId="10" fillId="3" borderId="24" xfId="0" applyFont="1" applyFill="1" applyBorder="1" applyAlignment="1">
      <alignment horizontal="center" vertical="center" wrapText="1"/>
    </xf>
    <xf numFmtId="0" fontId="16" fillId="2" borderId="24" xfId="0" applyFont="1" applyFill="1" applyBorder="1" applyAlignment="1"/>
    <xf numFmtId="4" fontId="16" fillId="2" borderId="24" xfId="0" applyNumberFormat="1" applyFont="1" applyFill="1" applyBorder="1" applyAlignment="1">
      <alignment horizontal="right"/>
    </xf>
    <xf numFmtId="4" fontId="16" fillId="2" borderId="24" xfId="0" applyNumberFormat="1" applyFont="1" applyFill="1" applyBorder="1" applyAlignment="1"/>
    <xf numFmtId="0" fontId="4" fillId="2" borderId="16" xfId="0" applyFont="1" applyFill="1" applyBorder="1" applyAlignment="1"/>
    <xf numFmtId="4" fontId="4" fillId="2" borderId="22" xfId="0" applyNumberFormat="1" applyFont="1" applyFill="1" applyBorder="1" applyAlignment="1"/>
    <xf numFmtId="4" fontId="4" fillId="2" borderId="22" xfId="0" applyNumberFormat="1" applyFont="1" applyFill="1" applyBorder="1" applyAlignment="1"/>
    <xf numFmtId="4" fontId="16" fillId="4" borderId="24" xfId="0" applyNumberFormat="1" applyFont="1" applyFill="1" applyBorder="1" applyAlignment="1">
      <alignment horizontal="left"/>
    </xf>
    <xf numFmtId="4" fontId="16" fillId="4" borderId="24" xfId="0" applyNumberFormat="1" applyFont="1" applyFill="1" applyBorder="1" applyAlignment="1">
      <alignment horizontal="right"/>
    </xf>
    <xf numFmtId="0" fontId="21" fillId="0" borderId="0" xfId="0" applyFont="1"/>
    <xf numFmtId="0" fontId="18" fillId="2" borderId="27" xfId="0" applyFont="1" applyFill="1" applyBorder="1" applyAlignment="1"/>
    <xf numFmtId="0" fontId="5" fillId="2" borderId="32" xfId="0" applyFont="1" applyFill="1" applyBorder="1" applyAlignment="1">
      <alignment horizontal="right"/>
    </xf>
    <xf numFmtId="0" fontId="5" fillId="2" borderId="33" xfId="0" applyFont="1" applyFill="1" applyBorder="1" applyAlignment="1">
      <alignment horizontal="right"/>
    </xf>
    <xf numFmtId="0" fontId="19" fillId="2" borderId="27" xfId="0" applyFont="1" applyFill="1" applyBorder="1" applyAlignment="1"/>
    <xf numFmtId="0" fontId="8" fillId="0" borderId="22" xfId="0" applyFont="1" applyBorder="1"/>
    <xf numFmtId="0" fontId="21" fillId="0" borderId="28" xfId="0" applyFont="1" applyBorder="1" applyAlignment="1"/>
    <xf numFmtId="0" fontId="2" fillId="0" borderId="13" xfId="0" applyFont="1" applyBorder="1"/>
    <xf numFmtId="0" fontId="2" fillId="0" borderId="14" xfId="0" applyFont="1" applyBorder="1"/>
    <xf numFmtId="0" fontId="2" fillId="0" borderId="25" xfId="0" applyFont="1" applyBorder="1"/>
    <xf numFmtId="0" fontId="12" fillId="0" borderId="25" xfId="0" applyFont="1" applyBorder="1" applyAlignment="1"/>
    <xf numFmtId="0" fontId="2" fillId="0" borderId="25" xfId="0" applyFont="1" applyBorder="1" applyAlignment="1"/>
    <xf numFmtId="0" fontId="12" fillId="0" borderId="0" xfId="0" applyFont="1" applyAlignment="1">
      <alignment horizontal="right"/>
    </xf>
    <xf numFmtId="4" fontId="15" fillId="0" borderId="0" xfId="0" applyNumberFormat="1" applyFont="1" applyAlignment="1">
      <alignment horizontal="right"/>
    </xf>
    <xf numFmtId="0" fontId="8" fillId="0" borderId="0" xfId="0" applyFont="1" applyAlignment="1">
      <alignment horizontal="right"/>
    </xf>
    <xf numFmtId="4" fontId="2" fillId="0" borderId="0" xfId="0" applyNumberFormat="1" applyFont="1" applyAlignment="1"/>
    <xf numFmtId="0" fontId="20" fillId="2" borderId="0" xfId="0" applyFont="1" applyFill="1" applyAlignment="1">
      <alignment horizontal="left" vertical="top"/>
    </xf>
    <xf numFmtId="0" fontId="20" fillId="2" borderId="0" xfId="0" applyFont="1" applyFill="1" applyAlignment="1">
      <alignment horizontal="left" vertical="top"/>
    </xf>
    <xf numFmtId="4" fontId="20" fillId="2" borderId="0" xfId="0" applyNumberFormat="1" applyFont="1" applyFill="1" applyAlignment="1">
      <alignment horizontal="right" vertical="top"/>
    </xf>
    <xf numFmtId="0" fontId="15" fillId="0" borderId="0" xfId="0" applyFont="1" applyAlignment="1">
      <alignment horizontal="right"/>
    </xf>
    <xf numFmtId="4" fontId="22" fillId="0" borderId="0" xfId="0" applyNumberFormat="1" applyFont="1" applyAlignment="1">
      <alignment horizontal="right"/>
    </xf>
    <xf numFmtId="0" fontId="12" fillId="2" borderId="0" xfId="0" applyFont="1" applyFill="1" applyAlignment="1"/>
    <xf numFmtId="4" fontId="1" fillId="0" borderId="0" xfId="0" applyNumberFormat="1" applyFont="1" applyAlignment="1"/>
    <xf numFmtId="4" fontId="2" fillId="0" borderId="0" xfId="0" applyNumberFormat="1" applyFont="1"/>
    <xf numFmtId="0" fontId="25" fillId="0" borderId="0" xfId="0" applyFont="1"/>
    <xf numFmtId="0" fontId="27" fillId="0" borderId="0" xfId="0" applyFont="1" applyAlignment="1"/>
    <xf numFmtId="0" fontId="7" fillId="0" borderId="0" xfId="0" applyFont="1" applyAlignment="1"/>
    <xf numFmtId="4" fontId="26" fillId="2" borderId="0" xfId="0" applyNumberFormat="1" applyFont="1" applyFill="1" applyAlignment="1"/>
    <xf numFmtId="4" fontId="26" fillId="5" borderId="0" xfId="0" applyNumberFormat="1" applyFont="1" applyFill="1" applyAlignment="1"/>
    <xf numFmtId="0" fontId="7" fillId="0" borderId="26" xfId="0" applyFont="1" applyBorder="1" applyAlignment="1"/>
    <xf numFmtId="0" fontId="7" fillId="0" borderId="17" xfId="0" applyFont="1" applyBorder="1" applyAlignment="1"/>
    <xf numFmtId="0" fontId="7" fillId="0" borderId="34" xfId="0" applyFont="1" applyBorder="1" applyAlignment="1"/>
    <xf numFmtId="0" fontId="7" fillId="0" borderId="17" xfId="0" applyFont="1" applyBorder="1"/>
    <xf numFmtId="4" fontId="26" fillId="2" borderId="17" xfId="0" applyNumberFormat="1" applyFont="1" applyFill="1" applyBorder="1" applyAlignment="1"/>
    <xf numFmtId="4" fontId="26" fillId="5" borderId="17" xfId="0" applyNumberFormat="1" applyFont="1" applyFill="1" applyBorder="1" applyAlignment="1"/>
    <xf numFmtId="0" fontId="25" fillId="0" borderId="0" xfId="0" applyFont="1" applyAlignment="1"/>
    <xf numFmtId="4" fontId="12" fillId="2" borderId="0" xfId="0" applyNumberFormat="1" applyFont="1" applyFill="1" applyAlignment="1"/>
    <xf numFmtId="0" fontId="7" fillId="0" borderId="17" xfId="0" applyFont="1" applyBorder="1" applyAlignment="1"/>
    <xf numFmtId="4" fontId="28" fillId="0" borderId="0" xfId="0" applyNumberFormat="1" applyFont="1"/>
    <xf numFmtId="0" fontId="29" fillId="0" borderId="0" xfId="0" applyFont="1" applyAlignment="1">
      <alignment horizontal="center"/>
    </xf>
    <xf numFmtId="4" fontId="29" fillId="0" borderId="0" xfId="0" applyNumberFormat="1" applyFont="1" applyAlignment="1">
      <alignment horizontal="center"/>
    </xf>
    <xf numFmtId="0" fontId="21" fillId="0" borderId="0" xfId="0" applyFont="1" applyAlignment="1"/>
    <xf numFmtId="4" fontId="7" fillId="2" borderId="0" xfId="0" applyNumberFormat="1" applyFont="1" applyFill="1" applyAlignment="1"/>
    <xf numFmtId="0" fontId="7" fillId="0" borderId="0" xfId="0" applyFont="1" applyAlignment="1"/>
    <xf numFmtId="0" fontId="30" fillId="0" borderId="0" xfId="0" applyFont="1" applyAlignment="1"/>
    <xf numFmtId="0" fontId="27" fillId="0" borderId="0" xfId="0" applyFont="1"/>
    <xf numFmtId="4" fontId="23" fillId="2" borderId="0" xfId="0" applyNumberFormat="1" applyFont="1" applyFill="1" applyAlignment="1"/>
    <xf numFmtId="0" fontId="31" fillId="0" borderId="17" xfId="0" applyFont="1" applyBorder="1" applyAlignment="1"/>
    <xf numFmtId="4" fontId="26" fillId="0" borderId="17" xfId="0" applyNumberFormat="1" applyFont="1" applyBorder="1" applyAlignment="1"/>
    <xf numFmtId="0" fontId="27" fillId="2" borderId="0" xfId="0" applyFont="1" applyFill="1"/>
    <xf numFmtId="4" fontId="27" fillId="2" borderId="0" xfId="0" applyNumberFormat="1" applyFont="1" applyFill="1"/>
    <xf numFmtId="0" fontId="12" fillId="0" borderId="26" xfId="0" applyFont="1" applyBorder="1" applyAlignment="1"/>
    <xf numFmtId="4" fontId="23" fillId="2" borderId="0" xfId="0" applyNumberFormat="1" applyFont="1" applyFill="1" applyAlignment="1">
      <alignment vertical="center"/>
    </xf>
    <xf numFmtId="0" fontId="32" fillId="0" borderId="0" xfId="0" applyFont="1"/>
    <xf numFmtId="0" fontId="20" fillId="2" borderId="35" xfId="0" applyFont="1" applyFill="1" applyBorder="1" applyAlignment="1">
      <alignment horizontal="left" vertical="top"/>
    </xf>
    <xf numFmtId="0" fontId="21" fillId="0" borderId="0" xfId="0" applyFont="1" applyAlignment="1"/>
    <xf numFmtId="0" fontId="33" fillId="0" borderId="0" xfId="0" applyFont="1"/>
    <xf numFmtId="4" fontId="33" fillId="5" borderId="0" xfId="0" applyNumberFormat="1" applyFont="1" applyFill="1" applyAlignment="1"/>
    <xf numFmtId="0" fontId="34" fillId="2" borderId="0" xfId="0" applyFont="1" applyFill="1" applyAlignment="1">
      <alignment horizontal="left"/>
    </xf>
    <xf numFmtId="4" fontId="33" fillId="5" borderId="0" xfId="0" applyNumberFormat="1" applyFont="1" applyFill="1"/>
    <xf numFmtId="0" fontId="33" fillId="5" borderId="0" xfId="0" applyFont="1" applyFill="1"/>
    <xf numFmtId="0" fontId="21" fillId="0" borderId="17" xfId="0" applyFont="1" applyBorder="1" applyAlignment="1"/>
    <xf numFmtId="0" fontId="33" fillId="0" borderId="17" xfId="0" applyFont="1" applyBorder="1"/>
    <xf numFmtId="4" fontId="33" fillId="0" borderId="17" xfId="0" applyNumberFormat="1" applyFont="1" applyBorder="1"/>
    <xf numFmtId="4" fontId="27" fillId="5" borderId="0" xfId="0" applyNumberFormat="1" applyFont="1" applyFill="1"/>
    <xf numFmtId="0" fontId="35" fillId="0" borderId="0" xfId="0" applyFont="1" applyAlignment="1"/>
    <xf numFmtId="0" fontId="35" fillId="0" borderId="26" xfId="0" applyFont="1" applyBorder="1" applyAlignment="1"/>
    <xf numFmtId="0" fontId="36" fillId="0" borderId="0" xfId="0" applyFont="1"/>
    <xf numFmtId="4" fontId="26" fillId="0" borderId="0" xfId="0" applyNumberFormat="1" applyFont="1" applyAlignment="1"/>
    <xf numFmtId="4" fontId="37" fillId="0" borderId="0" xfId="0" applyNumberFormat="1" applyFont="1" applyAlignment="1"/>
    <xf numFmtId="0" fontId="7" fillId="0" borderId="0" xfId="0" applyFont="1" applyAlignment="1"/>
    <xf numFmtId="0" fontId="7" fillId="0" borderId="26" xfId="0" applyFont="1" applyBorder="1" applyAlignment="1"/>
    <xf numFmtId="0" fontId="7" fillId="0" borderId="34" xfId="0" applyFont="1" applyBorder="1" applyAlignment="1"/>
    <xf numFmtId="4" fontId="12" fillId="2" borderId="17" xfId="0" applyNumberFormat="1" applyFont="1" applyFill="1" applyBorder="1" applyAlignment="1"/>
    <xf numFmtId="0" fontId="38" fillId="0" borderId="0" xfId="0" applyFont="1" applyAlignment="1"/>
    <xf numFmtId="0" fontId="7" fillId="0" borderId="0" xfId="0" applyFont="1" applyAlignment="1"/>
    <xf numFmtId="0" fontId="7" fillId="0" borderId="17" xfId="0" applyFont="1" applyBorder="1" applyAlignment="1"/>
    <xf numFmtId="0" fontId="39" fillId="2" borderId="0" xfId="0" applyFont="1" applyFill="1"/>
    <xf numFmtId="4" fontId="39" fillId="2" borderId="0" xfId="0" applyNumberFormat="1" applyFont="1" applyFill="1"/>
    <xf numFmtId="0" fontId="33" fillId="0" borderId="0" xfId="0" applyFont="1" applyAlignment="1"/>
    <xf numFmtId="0" fontId="33" fillId="0" borderId="0" xfId="0" applyFont="1" applyAlignment="1"/>
    <xf numFmtId="164" fontId="33" fillId="0" borderId="0" xfId="0" applyNumberFormat="1" applyFont="1"/>
    <xf numFmtId="0" fontId="33" fillId="0" borderId="17" xfId="0" applyFont="1" applyBorder="1" applyAlignment="1"/>
    <xf numFmtId="164" fontId="33" fillId="0" borderId="17" xfId="0" applyNumberFormat="1" applyFont="1" applyBorder="1"/>
    <xf numFmtId="164" fontId="27" fillId="0" borderId="0" xfId="0" applyNumberFormat="1" applyFont="1"/>
    <xf numFmtId="164" fontId="33" fillId="0" borderId="0" xfId="0" applyNumberFormat="1" applyFont="1" applyAlignment="1"/>
    <xf numFmtId="164" fontId="23" fillId="0" borderId="0" xfId="0" applyNumberFormat="1" applyFont="1" applyAlignment="1"/>
    <xf numFmtId="0" fontId="27" fillId="0" borderId="36" xfId="0" applyFont="1" applyBorder="1" applyAlignment="1"/>
    <xf numFmtId="0" fontId="33" fillId="0" borderId="36" xfId="0" applyFont="1" applyBorder="1"/>
    <xf numFmtId="0" fontId="1" fillId="0" borderId="36" xfId="0" applyFont="1" applyBorder="1"/>
    <xf numFmtId="0" fontId="27" fillId="0" borderId="36" xfId="0" applyFont="1" applyBorder="1"/>
    <xf numFmtId="164" fontId="27" fillId="0" borderId="36" xfId="0" applyNumberFormat="1" applyFont="1" applyBorder="1"/>
    <xf numFmtId="164" fontId="25" fillId="0" borderId="0" xfId="0" applyNumberFormat="1" applyFont="1"/>
    <xf numFmtId="164" fontId="23" fillId="0" borderId="0" xfId="0" applyNumberFormat="1" applyFont="1"/>
    <xf numFmtId="0" fontId="40" fillId="0" borderId="17" xfId="0" applyFont="1" applyBorder="1" applyAlignment="1"/>
    <xf numFmtId="0" fontId="41" fillId="0" borderId="17" xfId="0" applyFont="1" applyBorder="1" applyAlignment="1">
      <alignment horizontal="center"/>
    </xf>
    <xf numFmtId="0" fontId="22" fillId="0" borderId="17" xfId="0" applyFont="1" applyBorder="1" applyAlignment="1"/>
    <xf numFmtId="0" fontId="31" fillId="0" borderId="23" xfId="0" applyFont="1" applyBorder="1" applyAlignment="1">
      <alignment horizontal="center"/>
    </xf>
    <xf numFmtId="0" fontId="31" fillId="0" borderId="18" xfId="0" applyFont="1" applyBorder="1" applyAlignment="1">
      <alignment horizontal="center"/>
    </xf>
    <xf numFmtId="49" fontId="31" fillId="0" borderId="18" xfId="0" applyNumberFormat="1" applyFont="1" applyBorder="1" applyAlignment="1">
      <alignment horizontal="center"/>
    </xf>
    <xf numFmtId="164" fontId="42" fillId="2" borderId="0" xfId="0" applyNumberFormat="1" applyFont="1" applyFill="1" applyAlignment="1">
      <alignment horizontal="right" vertical="top"/>
    </xf>
    <xf numFmtId="164" fontId="42" fillId="2" borderId="0" xfId="0" applyNumberFormat="1" applyFont="1" applyFill="1" applyAlignment="1">
      <alignment horizontal="left" vertical="top"/>
    </xf>
    <xf numFmtId="0" fontId="30" fillId="0" borderId="0" xfId="0" applyFont="1"/>
    <xf numFmtId="0" fontId="43" fillId="0" borderId="16" xfId="0" applyFont="1" applyBorder="1"/>
    <xf numFmtId="40" fontId="43" fillId="0" borderId="22" xfId="0" applyNumberFormat="1" applyFont="1" applyBorder="1" applyAlignment="1">
      <alignment horizontal="right"/>
    </xf>
    <xf numFmtId="0" fontId="43" fillId="0" borderId="22" xfId="0" applyFont="1" applyBorder="1"/>
    <xf numFmtId="49" fontId="43" fillId="0" borderId="16" xfId="0" applyNumberFormat="1" applyFont="1" applyBorder="1"/>
    <xf numFmtId="49" fontId="43" fillId="0" borderId="22" xfId="0" applyNumberFormat="1" applyFont="1" applyBorder="1"/>
    <xf numFmtId="0" fontId="31" fillId="0" borderId="22" xfId="0" applyFont="1" applyBorder="1" applyAlignment="1"/>
    <xf numFmtId="40" fontId="31" fillId="2" borderId="22" xfId="0" applyNumberFormat="1" applyFont="1" applyFill="1" applyBorder="1" applyAlignment="1">
      <alignment horizontal="right"/>
    </xf>
    <xf numFmtId="49" fontId="31" fillId="0" borderId="16" xfId="0" applyNumberFormat="1" applyFont="1" applyBorder="1"/>
    <xf numFmtId="49" fontId="43" fillId="0" borderId="22" xfId="0" applyNumberFormat="1" applyFont="1" applyBorder="1" applyAlignment="1"/>
    <xf numFmtId="40" fontId="43" fillId="2" borderId="22" xfId="0" applyNumberFormat="1" applyFont="1" applyFill="1" applyBorder="1" applyAlignment="1">
      <alignment horizontal="right"/>
    </xf>
    <xf numFmtId="0" fontId="31" fillId="0" borderId="16" xfId="0" applyFont="1" applyBorder="1" applyAlignment="1"/>
    <xf numFmtId="40" fontId="31" fillId="2" borderId="22" xfId="0" applyNumberFormat="1" applyFont="1" applyFill="1" applyBorder="1" applyAlignment="1">
      <alignment horizontal="right"/>
    </xf>
    <xf numFmtId="0" fontId="1" fillId="0" borderId="25" xfId="0" applyFont="1" applyBorder="1"/>
    <xf numFmtId="49" fontId="43" fillId="0" borderId="25" xfId="0" applyNumberFormat="1" applyFont="1" applyBorder="1"/>
    <xf numFmtId="40" fontId="43" fillId="0" borderId="16" xfId="0" applyNumberFormat="1" applyFont="1" applyBorder="1" applyAlignment="1">
      <alignment horizontal="right"/>
    </xf>
    <xf numFmtId="40" fontId="31" fillId="0" borderId="16" xfId="0" applyNumberFormat="1" applyFont="1" applyBorder="1" applyAlignment="1">
      <alignment horizontal="right"/>
    </xf>
    <xf numFmtId="40" fontId="31" fillId="0" borderId="22" xfId="0" applyNumberFormat="1" applyFont="1" applyBorder="1" applyAlignment="1">
      <alignment horizontal="right"/>
    </xf>
    <xf numFmtId="40" fontId="44" fillId="2" borderId="22" xfId="0" applyNumberFormat="1" applyFont="1" applyFill="1" applyBorder="1" applyAlignment="1">
      <alignment horizontal="right"/>
    </xf>
    <xf numFmtId="49" fontId="22" fillId="0" borderId="23" xfId="0" applyNumberFormat="1" applyFont="1" applyBorder="1"/>
    <xf numFmtId="40" fontId="31" fillId="0" borderId="18" xfId="0" applyNumberFormat="1" applyFont="1" applyBorder="1" applyAlignment="1">
      <alignment horizontal="right"/>
    </xf>
    <xf numFmtId="0" fontId="31" fillId="0" borderId="18" xfId="0" applyFont="1" applyBorder="1" applyAlignment="1"/>
    <xf numFmtId="40" fontId="22" fillId="2" borderId="18" xfId="0" applyNumberFormat="1" applyFont="1" applyFill="1" applyBorder="1"/>
    <xf numFmtId="49" fontId="43" fillId="0" borderId="23" xfId="0" applyNumberFormat="1" applyFont="1" applyBorder="1"/>
    <xf numFmtId="40" fontId="43" fillId="0" borderId="18" xfId="0" applyNumberFormat="1" applyFont="1" applyBorder="1" applyAlignment="1">
      <alignment horizontal="right"/>
    </xf>
    <xf numFmtId="49" fontId="43" fillId="0" borderId="18" xfId="0" applyNumberFormat="1" applyFont="1" applyBorder="1"/>
    <xf numFmtId="49" fontId="45" fillId="0" borderId="23" xfId="0" applyNumberFormat="1" applyFont="1" applyBorder="1" applyAlignment="1">
      <alignment wrapText="1"/>
    </xf>
    <xf numFmtId="49" fontId="45" fillId="0" borderId="18" xfId="0" applyNumberFormat="1" applyFont="1" applyBorder="1" applyAlignment="1">
      <alignment wrapText="1"/>
    </xf>
    <xf numFmtId="49" fontId="43" fillId="0" borderId="37" xfId="0" applyNumberFormat="1" applyFont="1" applyBorder="1" applyAlignment="1"/>
    <xf numFmtId="40" fontId="22" fillId="0" borderId="17" xfId="0" applyNumberFormat="1" applyFont="1" applyBorder="1"/>
    <xf numFmtId="40" fontId="46" fillId="0" borderId="18" xfId="0" applyNumberFormat="1" applyFont="1" applyBorder="1" applyAlignment="1">
      <alignment horizontal="right"/>
    </xf>
    <xf numFmtId="40" fontId="22" fillId="0" borderId="34" xfId="0" applyNumberFormat="1" applyFont="1" applyBorder="1"/>
    <xf numFmtId="0" fontId="42" fillId="2" borderId="0" xfId="0" applyFont="1" applyFill="1" applyAlignment="1">
      <alignment horizontal="left" vertical="top"/>
    </xf>
    <xf numFmtId="164" fontId="47" fillId="2" borderId="0" xfId="0" applyNumberFormat="1" applyFont="1" applyFill="1" applyAlignment="1">
      <alignment horizontal="right" vertical="top"/>
    </xf>
    <xf numFmtId="164" fontId="47" fillId="2" borderId="0" xfId="0" applyNumberFormat="1" applyFont="1" applyFill="1" applyAlignment="1">
      <alignment horizontal="left" vertical="top"/>
    </xf>
    <xf numFmtId="0" fontId="42" fillId="2" borderId="0" xfId="0" applyFont="1" applyFill="1" applyAlignment="1">
      <alignment horizontal="left" vertical="top"/>
    </xf>
    <xf numFmtId="0" fontId="47" fillId="2" borderId="0" xfId="0" applyFont="1" applyFill="1" applyAlignment="1">
      <alignment horizontal="left" vertical="top"/>
    </xf>
    <xf numFmtId="49" fontId="28" fillId="0" borderId="0" xfId="0" applyNumberFormat="1" applyFont="1" applyAlignment="1"/>
    <xf numFmtId="164" fontId="24" fillId="5" borderId="0" xfId="0" applyNumberFormat="1" applyFont="1" applyFill="1" applyAlignment="1">
      <alignment horizontal="right" vertical="top"/>
    </xf>
    <xf numFmtId="49" fontId="30" fillId="0" borderId="0" xfId="0" applyNumberFormat="1" applyFont="1" applyAlignment="1"/>
    <xf numFmtId="164" fontId="42" fillId="2" borderId="0" xfId="0" applyNumberFormat="1" applyFont="1" applyFill="1" applyAlignment="1">
      <alignment horizontal="left" vertical="top"/>
    </xf>
    <xf numFmtId="174" fontId="1" fillId="0" borderId="0" xfId="0" applyNumberFormat="1" applyFont="1" applyAlignment="1"/>
    <xf numFmtId="10" fontId="1" fillId="0" borderId="0" xfId="0" applyNumberFormat="1" applyFont="1"/>
    <xf numFmtId="4" fontId="8" fillId="0" borderId="0" xfId="0" applyNumberFormat="1" applyFont="1" applyAlignment="1">
      <alignment horizontal="right"/>
    </xf>
    <xf numFmtId="0" fontId="8" fillId="0" borderId="0" xfId="0" applyFont="1" applyAlignment="1">
      <alignment horizontal="right"/>
    </xf>
    <xf numFmtId="0" fontId="0" fillId="2" borderId="1" xfId="0" applyFont="1" applyFill="1" applyBorder="1" applyAlignment="1">
      <alignment horizontal="center" vertical="top" wrapText="1"/>
    </xf>
    <xf numFmtId="0" fontId="1" fillId="0" borderId="2" xfId="0" applyFont="1" applyBorder="1"/>
    <xf numFmtId="0" fontId="1" fillId="0" borderId="3" xfId="0" applyFont="1" applyBorder="1"/>
    <xf numFmtId="0" fontId="0" fillId="2" borderId="4" xfId="0" applyFont="1" applyFill="1" applyBorder="1" applyAlignment="1">
      <alignment horizontal="center" vertical="top" wrapText="1"/>
    </xf>
    <xf numFmtId="0" fontId="1" fillId="0" borderId="5" xfId="0" applyFont="1" applyBorder="1"/>
    <xf numFmtId="0" fontId="1" fillId="0" borderId="6" xfId="0" applyFont="1" applyBorder="1"/>
    <xf numFmtId="0" fontId="3" fillId="2" borderId="4" xfId="0" applyFont="1" applyFill="1" applyBorder="1" applyAlignment="1">
      <alignment horizontal="center" vertical="top" wrapText="1"/>
    </xf>
    <xf numFmtId="8" fontId="5" fillId="2" borderId="9" xfId="0" applyNumberFormat="1" applyFont="1" applyFill="1" applyBorder="1" applyAlignment="1">
      <alignment horizontal="right" vertical="top" wrapText="1"/>
    </xf>
    <xf numFmtId="0" fontId="1" fillId="0" borderId="10" xfId="0" applyFont="1" applyBorder="1"/>
    <xf numFmtId="0" fontId="10" fillId="3" borderId="12" xfId="0" applyFont="1" applyFill="1" applyBorder="1" applyAlignment="1">
      <alignment horizontal="center" vertical="center" wrapText="1"/>
    </xf>
    <xf numFmtId="0" fontId="1" fillId="0" borderId="16" xfId="0" applyFont="1" applyBorder="1"/>
    <xf numFmtId="0" fontId="1" fillId="0" borderId="23" xfId="0" applyFont="1" applyBorder="1"/>
    <xf numFmtId="0" fontId="10" fillId="3" borderId="13" xfId="0" applyFont="1" applyFill="1" applyBorder="1" applyAlignment="1">
      <alignment horizontal="center"/>
    </xf>
    <xf numFmtId="0" fontId="1" fillId="0" borderId="13" xfId="0" applyFont="1" applyBorder="1"/>
    <xf numFmtId="0" fontId="1" fillId="0" borderId="14" xfId="0" applyFont="1" applyBorder="1"/>
    <xf numFmtId="0" fontId="10" fillId="3" borderId="17" xfId="0" applyFont="1" applyFill="1" applyBorder="1" applyAlignment="1">
      <alignment horizontal="center"/>
    </xf>
    <xf numFmtId="0" fontId="1" fillId="0" borderId="17" xfId="0" applyFont="1" applyBorder="1"/>
    <xf numFmtId="0" fontId="1" fillId="0" borderId="18" xfId="0" applyFont="1" applyBorder="1"/>
    <xf numFmtId="0" fontId="10" fillId="3" borderId="19" xfId="0" applyFont="1" applyFill="1" applyBorder="1" applyAlignment="1">
      <alignment horizontal="center"/>
    </xf>
    <xf numFmtId="0" fontId="1" fillId="0" borderId="20" xfId="0" applyFont="1" applyBorder="1"/>
    <xf numFmtId="0" fontId="1" fillId="0" borderId="21" xfId="0" applyFont="1" applyBorder="1"/>
    <xf numFmtId="0" fontId="10" fillId="3" borderId="22" xfId="0" applyFont="1" applyFill="1" applyBorder="1" applyAlignment="1">
      <alignment horizontal="center" wrapText="1"/>
    </xf>
    <xf numFmtId="0" fontId="3" fillId="3" borderId="19" xfId="0" applyFont="1" applyFill="1" applyBorder="1" applyAlignment="1">
      <alignment horizontal="center" vertical="center"/>
    </xf>
    <xf numFmtId="4" fontId="4" fillId="0" borderId="19" xfId="0" applyNumberFormat="1" applyFont="1" applyBorder="1" applyAlignment="1">
      <alignment horizontal="right" vertical="top"/>
    </xf>
    <xf numFmtId="4" fontId="4" fillId="0" borderId="0" xfId="0" applyNumberFormat="1" applyFont="1" applyAlignment="1">
      <alignment horizontal="right" vertical="top"/>
    </xf>
    <xf numFmtId="0" fontId="0" fillId="0" borderId="0" xfId="0" applyFont="1" applyAlignment="1"/>
    <xf numFmtId="168" fontId="4" fillId="0" borderId="0" xfId="0" applyNumberFormat="1" applyFont="1" applyAlignment="1">
      <alignment horizontal="right" vertical="top"/>
    </xf>
    <xf numFmtId="4" fontId="4" fillId="0" borderId="19" xfId="0" applyNumberFormat="1" applyFont="1" applyBorder="1" applyAlignment="1">
      <alignment horizontal="right" vertical="center"/>
    </xf>
    <xf numFmtId="4" fontId="16" fillId="3" borderId="19" xfId="0" applyNumberFormat="1" applyFont="1" applyFill="1" applyBorder="1" applyAlignment="1">
      <alignment horizontal="right" vertical="top"/>
    </xf>
    <xf numFmtId="0" fontId="5" fillId="0" borderId="25" xfId="0" applyFont="1" applyBorder="1" applyAlignment="1">
      <alignment wrapText="1"/>
    </xf>
    <xf numFmtId="0" fontId="1" fillId="0" borderId="22" xfId="0" applyFont="1" applyBorder="1"/>
    <xf numFmtId="0" fontId="5" fillId="0" borderId="25" xfId="0" applyFont="1" applyBorder="1" applyAlignment="1">
      <alignment vertical="center" wrapText="1"/>
    </xf>
    <xf numFmtId="0" fontId="5" fillId="0" borderId="28" xfId="0" applyFont="1" applyBorder="1" applyAlignment="1">
      <alignment horizontal="left" wrapText="1"/>
    </xf>
    <xf numFmtId="0" fontId="5" fillId="0" borderId="25" xfId="0" applyFont="1" applyBorder="1" applyAlignment="1">
      <alignment horizontal="left" wrapText="1"/>
    </xf>
    <xf numFmtId="0" fontId="3" fillId="2" borderId="25" xfId="0" applyFont="1" applyFill="1" applyBorder="1" applyAlignment="1">
      <alignment horizontal="center" vertical="top" wrapText="1"/>
    </xf>
    <xf numFmtId="0" fontId="10" fillId="3" borderId="12" xfId="0" applyFont="1" applyFill="1" applyBorder="1" applyAlignment="1">
      <alignment horizontal="center" wrapText="1"/>
    </xf>
    <xf numFmtId="0" fontId="0" fillId="2" borderId="25" xfId="0" applyFont="1" applyFill="1" applyBorder="1" applyAlignment="1">
      <alignment horizontal="center" vertical="top" wrapText="1"/>
    </xf>
    <xf numFmtId="0" fontId="16" fillId="3" borderId="12" xfId="0" applyFont="1" applyFill="1" applyBorder="1" applyAlignment="1">
      <alignment horizontal="center" vertical="center"/>
    </xf>
    <xf numFmtId="0" fontId="16" fillId="3" borderId="12" xfId="0" applyFont="1" applyFill="1" applyBorder="1" applyAlignment="1">
      <alignment horizontal="center" vertical="center" wrapText="1"/>
    </xf>
    <xf numFmtId="0" fontId="5" fillId="0" borderId="29" xfId="0" applyFont="1" applyBorder="1" applyAlignment="1">
      <alignment horizontal="left" wrapText="1"/>
    </xf>
    <xf numFmtId="0" fontId="7" fillId="0" borderId="0" xfId="0" applyFont="1" applyAlignment="1">
      <alignment horizontal="left" wrapText="1"/>
    </xf>
    <xf numFmtId="0" fontId="42"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09"/>
  <sheetViews>
    <sheetView showGridLines="0" tabSelected="1" workbookViewId="0">
      <selection activeCell="P31" sqref="P31"/>
    </sheetView>
  </sheetViews>
  <sheetFormatPr defaultColWidth="12.5703125" defaultRowHeight="15.75" customHeight="1"/>
  <cols>
    <col min="1" max="1" width="70.85546875" customWidth="1"/>
    <col min="2" max="13" width="11.42578125" customWidth="1"/>
    <col min="14" max="14" width="11.140625" customWidth="1"/>
    <col min="15" max="15" width="10.42578125" customWidth="1"/>
    <col min="17" max="17" width="14.140625" customWidth="1"/>
  </cols>
  <sheetData>
    <row r="1" spans="1:23" ht="12.75">
      <c r="A1" s="264"/>
      <c r="B1" s="265"/>
      <c r="C1" s="265"/>
      <c r="D1" s="265"/>
      <c r="E1" s="265"/>
      <c r="F1" s="265"/>
      <c r="G1" s="265"/>
      <c r="H1" s="265"/>
      <c r="I1" s="265"/>
      <c r="J1" s="265"/>
      <c r="K1" s="265"/>
      <c r="L1" s="265"/>
      <c r="M1" s="265"/>
      <c r="N1" s="265"/>
      <c r="O1" s="266"/>
      <c r="P1" s="1"/>
      <c r="Q1" s="1"/>
      <c r="R1" s="1"/>
      <c r="S1" s="1"/>
      <c r="T1" s="1"/>
      <c r="U1" s="1"/>
      <c r="V1" s="1"/>
      <c r="W1" s="1"/>
    </row>
    <row r="2" spans="1:23" ht="12.75">
      <c r="A2" s="267" t="s">
        <v>0</v>
      </c>
      <c r="B2" s="268"/>
      <c r="C2" s="268"/>
      <c r="D2" s="268"/>
      <c r="E2" s="268"/>
      <c r="F2" s="268"/>
      <c r="G2" s="268"/>
      <c r="H2" s="268"/>
      <c r="I2" s="268"/>
      <c r="J2" s="268"/>
      <c r="K2" s="268"/>
      <c r="L2" s="268"/>
      <c r="M2" s="268"/>
      <c r="N2" s="268"/>
      <c r="O2" s="269"/>
      <c r="P2" s="1"/>
      <c r="Q2" s="1"/>
      <c r="R2" s="1"/>
      <c r="S2" s="1"/>
      <c r="T2" s="1"/>
      <c r="U2" s="1"/>
      <c r="V2" s="1"/>
      <c r="W2" s="1"/>
    </row>
    <row r="3" spans="1:23" ht="12.75">
      <c r="A3" s="270" t="s">
        <v>1</v>
      </c>
      <c r="B3" s="268"/>
      <c r="C3" s="268"/>
      <c r="D3" s="268"/>
      <c r="E3" s="268"/>
      <c r="F3" s="268"/>
      <c r="G3" s="268"/>
      <c r="H3" s="268"/>
      <c r="I3" s="268"/>
      <c r="J3" s="268"/>
      <c r="K3" s="268"/>
      <c r="L3" s="268"/>
      <c r="M3" s="268"/>
      <c r="N3" s="268"/>
      <c r="O3" s="269"/>
      <c r="P3" s="1"/>
      <c r="Q3" s="1"/>
      <c r="R3" s="1"/>
      <c r="S3" s="1"/>
      <c r="T3" s="1"/>
      <c r="U3" s="1"/>
      <c r="V3" s="1"/>
      <c r="W3" s="1"/>
    </row>
    <row r="4" spans="1:23" ht="12.75">
      <c r="A4" s="270" t="s">
        <v>2</v>
      </c>
      <c r="B4" s="268"/>
      <c r="C4" s="268"/>
      <c r="D4" s="268"/>
      <c r="E4" s="268"/>
      <c r="F4" s="268"/>
      <c r="G4" s="268"/>
      <c r="H4" s="268"/>
      <c r="I4" s="268"/>
      <c r="J4" s="268"/>
      <c r="K4" s="268"/>
      <c r="L4" s="268"/>
      <c r="M4" s="268"/>
      <c r="N4" s="268"/>
      <c r="O4" s="269"/>
      <c r="P4" s="2"/>
      <c r="Q4" s="2"/>
      <c r="R4" s="2"/>
      <c r="S4" s="2"/>
      <c r="T4" s="2"/>
      <c r="U4" s="2"/>
      <c r="V4" s="2"/>
      <c r="W4" s="2"/>
    </row>
    <row r="5" spans="1:23" ht="12.75">
      <c r="A5" s="267" t="s">
        <v>3</v>
      </c>
      <c r="B5" s="268"/>
      <c r="C5" s="268"/>
      <c r="D5" s="268"/>
      <c r="E5" s="268"/>
      <c r="F5" s="268"/>
      <c r="G5" s="268"/>
      <c r="H5" s="268"/>
      <c r="I5" s="268"/>
      <c r="J5" s="268"/>
      <c r="K5" s="268"/>
      <c r="L5" s="268"/>
      <c r="M5" s="268"/>
      <c r="N5" s="268"/>
      <c r="O5" s="269"/>
      <c r="P5" s="2"/>
      <c r="Q5" s="2"/>
      <c r="R5" s="2"/>
      <c r="S5" s="2"/>
      <c r="T5" s="2"/>
      <c r="U5" s="2"/>
      <c r="V5" s="2"/>
      <c r="W5" s="2"/>
    </row>
    <row r="6" spans="1:23" ht="12.75">
      <c r="A6" s="267" t="s">
        <v>4</v>
      </c>
      <c r="B6" s="268"/>
      <c r="C6" s="268"/>
      <c r="D6" s="268"/>
      <c r="E6" s="268"/>
      <c r="F6" s="268"/>
      <c r="G6" s="268"/>
      <c r="H6" s="268"/>
      <c r="I6" s="268"/>
      <c r="J6" s="268"/>
      <c r="K6" s="268"/>
      <c r="L6" s="268"/>
      <c r="M6" s="268"/>
      <c r="N6" s="268"/>
      <c r="O6" s="269"/>
      <c r="P6" s="2"/>
      <c r="Q6" s="2"/>
      <c r="R6" s="2"/>
      <c r="S6" s="2"/>
      <c r="T6" s="2"/>
      <c r="U6" s="2"/>
      <c r="V6" s="2"/>
      <c r="W6" s="2"/>
    </row>
    <row r="7" spans="1:23" ht="12.75">
      <c r="A7" s="270" t="s">
        <v>94</v>
      </c>
      <c r="B7" s="268"/>
      <c r="C7" s="268"/>
      <c r="D7" s="268"/>
      <c r="E7" s="268"/>
      <c r="F7" s="268"/>
      <c r="G7" s="268"/>
      <c r="H7" s="268"/>
      <c r="I7" s="268"/>
      <c r="J7" s="268"/>
      <c r="K7" s="268"/>
      <c r="L7" s="268"/>
      <c r="M7" s="268"/>
      <c r="N7" s="268"/>
      <c r="O7" s="269"/>
      <c r="P7" s="2"/>
      <c r="Q7" s="2"/>
      <c r="R7" s="2"/>
      <c r="S7" s="2"/>
      <c r="T7" s="2"/>
      <c r="U7" s="2"/>
      <c r="V7" s="2"/>
      <c r="W7" s="2"/>
    </row>
    <row r="8" spans="1:23" ht="12.75">
      <c r="A8" s="267" t="s">
        <v>95</v>
      </c>
      <c r="B8" s="268"/>
      <c r="C8" s="268"/>
      <c r="D8" s="268"/>
      <c r="E8" s="268"/>
      <c r="F8" s="268"/>
      <c r="G8" s="268"/>
      <c r="H8" s="268"/>
      <c r="I8" s="268"/>
      <c r="J8" s="268"/>
      <c r="K8" s="268"/>
      <c r="L8" s="268"/>
      <c r="M8" s="268"/>
      <c r="N8" s="268"/>
      <c r="O8" s="269"/>
      <c r="P8" s="1"/>
      <c r="Q8" s="1"/>
      <c r="R8" s="1"/>
      <c r="S8" s="1"/>
      <c r="T8" s="1"/>
      <c r="U8" s="1"/>
      <c r="V8" s="1"/>
      <c r="W8" s="1"/>
    </row>
    <row r="9" spans="1:23" ht="18">
      <c r="A9" s="3" t="s">
        <v>5</v>
      </c>
      <c r="B9" s="4"/>
      <c r="C9" s="5"/>
      <c r="D9" s="5"/>
      <c r="E9" s="5"/>
      <c r="F9" s="6"/>
      <c r="G9" s="6"/>
      <c r="H9" s="6"/>
      <c r="I9" s="5"/>
      <c r="J9" s="5"/>
      <c r="K9" s="5"/>
      <c r="L9" s="5"/>
      <c r="M9" s="5"/>
      <c r="N9" s="271">
        <v>1</v>
      </c>
      <c r="O9" s="272"/>
      <c r="P9" s="7"/>
      <c r="Q9" s="8"/>
      <c r="R9" s="1"/>
      <c r="S9" s="1"/>
      <c r="T9" s="1"/>
      <c r="U9" s="1"/>
      <c r="V9" s="1"/>
      <c r="W9" s="1"/>
    </row>
    <row r="10" spans="1:23" ht="14.25">
      <c r="A10" s="273" t="s">
        <v>6</v>
      </c>
      <c r="B10" s="276" t="s">
        <v>7</v>
      </c>
      <c r="C10" s="277"/>
      <c r="D10" s="277"/>
      <c r="E10" s="277"/>
      <c r="F10" s="277"/>
      <c r="G10" s="277"/>
      <c r="H10" s="277"/>
      <c r="I10" s="277"/>
      <c r="J10" s="277"/>
      <c r="K10" s="277"/>
      <c r="L10" s="277"/>
      <c r="M10" s="277"/>
      <c r="N10" s="277"/>
      <c r="O10" s="278"/>
      <c r="P10" s="9"/>
      <c r="Q10" s="9"/>
      <c r="R10" s="1"/>
      <c r="S10" s="1"/>
      <c r="T10" s="1"/>
      <c r="U10" s="1"/>
      <c r="V10" s="1"/>
      <c r="W10" s="1"/>
    </row>
    <row r="11" spans="1:23" ht="14.25">
      <c r="A11" s="274"/>
      <c r="B11" s="279" t="s">
        <v>8</v>
      </c>
      <c r="C11" s="280"/>
      <c r="D11" s="280"/>
      <c r="E11" s="280"/>
      <c r="F11" s="280"/>
      <c r="G11" s="280"/>
      <c r="H11" s="280"/>
      <c r="I11" s="280"/>
      <c r="J11" s="280"/>
      <c r="K11" s="280"/>
      <c r="L11" s="280"/>
      <c r="M11" s="280"/>
      <c r="N11" s="280"/>
      <c r="O11" s="281"/>
      <c r="P11" s="9"/>
      <c r="Q11" s="9"/>
      <c r="R11" s="1"/>
      <c r="S11" s="1"/>
      <c r="T11" s="1"/>
      <c r="U11" s="1"/>
      <c r="V11" s="1"/>
      <c r="W11" s="1"/>
    </row>
    <row r="12" spans="1:23" ht="14.25">
      <c r="A12" s="274"/>
      <c r="B12" s="282" t="s">
        <v>9</v>
      </c>
      <c r="C12" s="283"/>
      <c r="D12" s="283"/>
      <c r="E12" s="283"/>
      <c r="F12" s="283"/>
      <c r="G12" s="283"/>
      <c r="H12" s="283"/>
      <c r="I12" s="283"/>
      <c r="J12" s="283"/>
      <c r="K12" s="283"/>
      <c r="L12" s="283"/>
      <c r="M12" s="283"/>
      <c r="N12" s="284"/>
      <c r="O12" s="285" t="s">
        <v>10</v>
      </c>
      <c r="P12" s="9"/>
      <c r="Q12" s="9"/>
      <c r="R12" s="1"/>
      <c r="S12" s="1"/>
      <c r="T12" s="1"/>
      <c r="U12" s="1"/>
      <c r="V12" s="1"/>
      <c r="W12" s="1"/>
    </row>
    <row r="13" spans="1:23" ht="45">
      <c r="A13" s="275"/>
      <c r="B13" s="12">
        <v>45047</v>
      </c>
      <c r="C13" s="13">
        <v>45078</v>
      </c>
      <c r="D13" s="13">
        <v>45109</v>
      </c>
      <c r="E13" s="13">
        <v>45140</v>
      </c>
      <c r="F13" s="13">
        <v>45171</v>
      </c>
      <c r="G13" s="13">
        <v>45202</v>
      </c>
      <c r="H13" s="13">
        <v>45233</v>
      </c>
      <c r="I13" s="13">
        <v>45264</v>
      </c>
      <c r="J13" s="13">
        <v>45295</v>
      </c>
      <c r="K13" s="13">
        <v>45326</v>
      </c>
      <c r="L13" s="13">
        <v>45357</v>
      </c>
      <c r="M13" s="13">
        <v>45388</v>
      </c>
      <c r="N13" s="14" t="s">
        <v>11</v>
      </c>
      <c r="O13" s="281"/>
      <c r="P13" s="9"/>
      <c r="Q13" s="9"/>
      <c r="R13" s="1"/>
      <c r="S13" s="1"/>
      <c r="T13" s="1"/>
      <c r="U13" s="1"/>
      <c r="V13" s="1"/>
      <c r="W13" s="1"/>
    </row>
    <row r="14" spans="1:23" ht="14.25">
      <c r="A14" s="15" t="s">
        <v>12</v>
      </c>
      <c r="B14" s="16">
        <v>41262360.199999996</v>
      </c>
      <c r="C14" s="16">
        <v>41082080.939999998</v>
      </c>
      <c r="D14" s="16">
        <v>41911860.380000003</v>
      </c>
      <c r="E14" s="16">
        <v>42697921.849999987</v>
      </c>
      <c r="F14" s="16">
        <v>41242570.619999997</v>
      </c>
      <c r="G14" s="16">
        <v>41106404.57</v>
      </c>
      <c r="H14" s="16">
        <v>41563988.549999997</v>
      </c>
      <c r="I14" s="16">
        <v>81621067.849999979</v>
      </c>
      <c r="J14" s="16">
        <v>43768350.819999993</v>
      </c>
      <c r="K14" s="16">
        <v>43000794.469999991</v>
      </c>
      <c r="L14" s="16">
        <v>43109429.739999995</v>
      </c>
      <c r="M14" s="16">
        <v>42655347.459999993</v>
      </c>
      <c r="N14" s="16">
        <v>545022177.44999993</v>
      </c>
      <c r="O14" s="17" t="s">
        <v>30</v>
      </c>
      <c r="P14" s="9"/>
      <c r="Q14" s="9"/>
      <c r="R14" s="1"/>
      <c r="S14" s="1"/>
      <c r="T14" s="1"/>
      <c r="U14" s="1"/>
      <c r="V14" s="1"/>
      <c r="W14" s="1"/>
    </row>
    <row r="15" spans="1:23" ht="15">
      <c r="A15" s="15" t="s">
        <v>13</v>
      </c>
      <c r="B15" s="18">
        <v>31895461.089999996</v>
      </c>
      <c r="C15" s="18">
        <v>31619683.199999996</v>
      </c>
      <c r="D15" s="18">
        <v>32411872.680000003</v>
      </c>
      <c r="E15" s="18">
        <v>33175804.999999989</v>
      </c>
      <c r="F15" s="18">
        <v>31654667.879999995</v>
      </c>
      <c r="G15" s="18">
        <v>31587188.299999997</v>
      </c>
      <c r="H15" s="18">
        <v>31627759.159999993</v>
      </c>
      <c r="I15" s="18">
        <v>61790399.959999986</v>
      </c>
      <c r="J15" s="18">
        <v>33809782.929999992</v>
      </c>
      <c r="K15" s="18">
        <v>32664944.349999994</v>
      </c>
      <c r="L15" s="18">
        <v>32682914.639999993</v>
      </c>
      <c r="M15" s="18">
        <v>32228140.749999996</v>
      </c>
      <c r="N15" s="19">
        <v>417148619.93999994</v>
      </c>
      <c r="O15" s="17" t="s">
        <v>30</v>
      </c>
      <c r="P15" s="20"/>
      <c r="Q15" s="20"/>
      <c r="R15" s="21"/>
      <c r="S15" s="21"/>
      <c r="T15" s="21"/>
      <c r="U15" s="21"/>
      <c r="V15" s="21"/>
      <c r="W15" s="21"/>
    </row>
    <row r="16" spans="1:23" ht="14.25">
      <c r="A16" s="22" t="s">
        <v>14</v>
      </c>
      <c r="B16" s="23">
        <v>25544652.679999996</v>
      </c>
      <c r="C16" s="23">
        <v>25284834.679999996</v>
      </c>
      <c r="D16" s="23">
        <v>26104831.790000003</v>
      </c>
      <c r="E16" s="23">
        <v>26864839.639999989</v>
      </c>
      <c r="F16" s="23">
        <v>25358201.419999994</v>
      </c>
      <c r="G16" s="23">
        <v>25282580.479999997</v>
      </c>
      <c r="H16" s="23">
        <v>25401483.179999992</v>
      </c>
      <c r="I16" s="23">
        <v>49383330.839999989</v>
      </c>
      <c r="J16" s="23">
        <v>27566246.449999988</v>
      </c>
      <c r="K16" s="23">
        <v>26224081.359999996</v>
      </c>
      <c r="L16" s="23">
        <v>26184182.919999994</v>
      </c>
      <c r="M16" s="23">
        <v>25846536.389999997</v>
      </c>
      <c r="N16" s="24">
        <v>335045801.82999992</v>
      </c>
      <c r="O16" s="25" t="s">
        <v>30</v>
      </c>
      <c r="P16" s="9"/>
      <c r="Q16" s="9"/>
      <c r="R16" s="1"/>
      <c r="S16" s="1"/>
      <c r="T16" s="1"/>
      <c r="U16" s="1"/>
      <c r="V16" s="1"/>
      <c r="W16" s="1"/>
    </row>
    <row r="17" spans="1:23" ht="14.25">
      <c r="A17" s="22" t="s">
        <v>15</v>
      </c>
      <c r="B17" s="23">
        <v>6350808.4100000001</v>
      </c>
      <c r="C17" s="23">
        <v>6334848.5199999996</v>
      </c>
      <c r="D17" s="23">
        <v>6307040.8899999997</v>
      </c>
      <c r="E17" s="23">
        <v>6310965.3600000003</v>
      </c>
      <c r="F17" s="23">
        <v>6296466.46</v>
      </c>
      <c r="G17" s="23">
        <v>6304607.8200000003</v>
      </c>
      <c r="H17" s="23">
        <v>6226275.9800000004</v>
      </c>
      <c r="I17" s="23">
        <v>12407069.119999999</v>
      </c>
      <c r="J17" s="23">
        <v>6243536.4800000004</v>
      </c>
      <c r="K17" s="23">
        <v>6440862.9900000002</v>
      </c>
      <c r="L17" s="23">
        <v>6498731.7199999997</v>
      </c>
      <c r="M17" s="23">
        <v>6381604.3600000003</v>
      </c>
      <c r="N17" s="24">
        <v>82102818.109999985</v>
      </c>
      <c r="O17" s="25" t="s">
        <v>30</v>
      </c>
      <c r="P17" s="26"/>
      <c r="Q17" s="9"/>
      <c r="R17" s="1"/>
      <c r="S17" s="1"/>
      <c r="T17" s="1"/>
      <c r="U17" s="1"/>
      <c r="V17" s="1"/>
      <c r="W17" s="1"/>
    </row>
    <row r="18" spans="1:23" ht="15">
      <c r="A18" s="15" t="s">
        <v>16</v>
      </c>
      <c r="B18" s="18">
        <v>9366899.1100000013</v>
      </c>
      <c r="C18" s="18">
        <v>9462397.7399999984</v>
      </c>
      <c r="D18" s="18">
        <v>9499987.6999999993</v>
      </c>
      <c r="E18" s="18">
        <v>9522116.8499999996</v>
      </c>
      <c r="F18" s="18">
        <v>9587902.7400000002</v>
      </c>
      <c r="G18" s="18">
        <v>9519216.2700000014</v>
      </c>
      <c r="H18" s="18">
        <v>9936229.3900000006</v>
      </c>
      <c r="I18" s="18">
        <v>19830667.889999997</v>
      </c>
      <c r="J18" s="18">
        <v>9958567.8899999987</v>
      </c>
      <c r="K18" s="18">
        <v>10335850.119999999</v>
      </c>
      <c r="L18" s="18">
        <v>10426515.1</v>
      </c>
      <c r="M18" s="18">
        <v>10427206.709999999</v>
      </c>
      <c r="N18" s="19">
        <v>127873557.50999999</v>
      </c>
      <c r="O18" s="17" t="s">
        <v>30</v>
      </c>
      <c r="P18" s="27"/>
      <c r="Q18" s="20"/>
      <c r="R18" s="21"/>
      <c r="S18" s="21"/>
      <c r="T18" s="21"/>
      <c r="U18" s="21"/>
      <c r="V18" s="21"/>
      <c r="W18" s="21"/>
    </row>
    <row r="19" spans="1:23" ht="14.25">
      <c r="A19" s="22" t="s">
        <v>17</v>
      </c>
      <c r="B19" s="23">
        <v>7971583.5000000009</v>
      </c>
      <c r="C19" s="23">
        <v>8067082.129999999</v>
      </c>
      <c r="D19" s="23">
        <v>8104672.0899999999</v>
      </c>
      <c r="E19" s="23">
        <v>8104672.0899999999</v>
      </c>
      <c r="F19" s="23">
        <v>8142013.8800000008</v>
      </c>
      <c r="G19" s="23">
        <v>8104423.9200000009</v>
      </c>
      <c r="H19" s="23">
        <v>8502922.5899999999</v>
      </c>
      <c r="I19" s="23">
        <v>17005845.179999996</v>
      </c>
      <c r="J19" s="23">
        <v>8508970.2799999993</v>
      </c>
      <c r="K19" s="23">
        <v>8870436.5199999996</v>
      </c>
      <c r="L19" s="23">
        <v>8910154.209999999</v>
      </c>
      <c r="M19" s="23">
        <v>8910154.209999999</v>
      </c>
      <c r="N19" s="24">
        <v>109202930.59999998</v>
      </c>
      <c r="O19" s="25" t="s">
        <v>30</v>
      </c>
      <c r="P19" s="9"/>
      <c r="Q19" s="9"/>
      <c r="R19" s="1"/>
      <c r="S19" s="1"/>
      <c r="T19" s="1"/>
      <c r="U19" s="1"/>
      <c r="V19" s="1"/>
      <c r="W19" s="1"/>
    </row>
    <row r="20" spans="1:23" ht="14.25">
      <c r="A20" s="22" t="s">
        <v>18</v>
      </c>
      <c r="B20" s="23">
        <v>1395315.61</v>
      </c>
      <c r="C20" s="23">
        <v>1395315.61</v>
      </c>
      <c r="D20" s="23">
        <v>1395315.61</v>
      </c>
      <c r="E20" s="23">
        <v>1417444.76</v>
      </c>
      <c r="F20" s="23">
        <v>1445888.86</v>
      </c>
      <c r="G20" s="23">
        <v>1414792.35</v>
      </c>
      <c r="H20" s="23">
        <v>1433306.8</v>
      </c>
      <c r="I20" s="23">
        <v>2824822.71</v>
      </c>
      <c r="J20" s="23">
        <v>1449597.61</v>
      </c>
      <c r="K20" s="23">
        <v>1465413.6</v>
      </c>
      <c r="L20" s="23">
        <v>1516360.89</v>
      </c>
      <c r="M20" s="23">
        <v>1517052.5</v>
      </c>
      <c r="N20" s="24">
        <v>18670626.91</v>
      </c>
      <c r="O20" s="25" t="s">
        <v>30</v>
      </c>
      <c r="P20" s="26"/>
      <c r="Q20" s="26"/>
      <c r="R20" s="28"/>
      <c r="S20" s="1"/>
      <c r="T20" s="1"/>
      <c r="U20" s="1"/>
      <c r="V20" s="1"/>
      <c r="W20" s="1"/>
    </row>
    <row r="21" spans="1:23" ht="23.25">
      <c r="A21" s="29" t="s">
        <v>19</v>
      </c>
      <c r="B21" s="30" t="s">
        <v>30</v>
      </c>
      <c r="C21" s="30" t="s">
        <v>30</v>
      </c>
      <c r="D21" s="30" t="s">
        <v>30</v>
      </c>
      <c r="E21" s="30" t="s">
        <v>30</v>
      </c>
      <c r="F21" s="30" t="s">
        <v>30</v>
      </c>
      <c r="G21" s="30" t="s">
        <v>30</v>
      </c>
      <c r="H21" s="30" t="s">
        <v>30</v>
      </c>
      <c r="I21" s="30" t="s">
        <v>30</v>
      </c>
      <c r="J21" s="30" t="s">
        <v>30</v>
      </c>
      <c r="K21" s="30" t="s">
        <v>30</v>
      </c>
      <c r="L21" s="30" t="s">
        <v>30</v>
      </c>
      <c r="M21" s="30" t="s">
        <v>30</v>
      </c>
      <c r="N21" s="19">
        <v>0</v>
      </c>
      <c r="O21" s="17" t="s">
        <v>30</v>
      </c>
      <c r="P21" s="20"/>
      <c r="Q21" s="20"/>
      <c r="R21" s="21"/>
      <c r="S21" s="21"/>
      <c r="T21" s="21"/>
      <c r="U21" s="21"/>
      <c r="V21" s="21"/>
      <c r="W21" s="21"/>
    </row>
    <row r="22" spans="1:23" ht="15">
      <c r="A22" s="31" t="s">
        <v>20</v>
      </c>
      <c r="B22" s="18">
        <v>0</v>
      </c>
      <c r="C22" s="18">
        <v>0</v>
      </c>
      <c r="D22" s="18">
        <v>0</v>
      </c>
      <c r="E22" s="18">
        <v>0</v>
      </c>
      <c r="F22" s="18">
        <v>0</v>
      </c>
      <c r="G22" s="18">
        <v>0</v>
      </c>
      <c r="H22" s="18">
        <v>0</v>
      </c>
      <c r="I22" s="18">
        <v>0</v>
      </c>
      <c r="J22" s="18">
        <v>0</v>
      </c>
      <c r="K22" s="18">
        <v>0</v>
      </c>
      <c r="L22" s="18">
        <v>0</v>
      </c>
      <c r="M22" s="18">
        <v>0</v>
      </c>
      <c r="N22" s="32">
        <v>0</v>
      </c>
      <c r="O22" s="17" t="s">
        <v>30</v>
      </c>
      <c r="P22" s="20"/>
      <c r="Q22" s="20"/>
      <c r="R22" s="21"/>
      <c r="S22" s="21"/>
      <c r="T22" s="21"/>
      <c r="U22" s="21"/>
      <c r="V22" s="21"/>
      <c r="W22" s="21"/>
    </row>
    <row r="23" spans="1:23" ht="14.25">
      <c r="A23" s="31" t="s">
        <v>21</v>
      </c>
      <c r="B23" s="33">
        <v>9471684.5800000019</v>
      </c>
      <c r="C23" s="33">
        <v>9512552.9799999986</v>
      </c>
      <c r="D23" s="33">
        <v>9533002.9899999984</v>
      </c>
      <c r="E23" s="33">
        <v>9555132.1399999987</v>
      </c>
      <c r="F23" s="33">
        <v>9602052.1500000004</v>
      </c>
      <c r="G23" s="33">
        <v>9519216.2700000014</v>
      </c>
      <c r="H23" s="33">
        <v>9685975.9100000001</v>
      </c>
      <c r="I23" s="33">
        <v>19255158.359999999</v>
      </c>
      <c r="J23" s="33">
        <v>9683883.3599999994</v>
      </c>
      <c r="K23" s="33">
        <v>10004825.959999999</v>
      </c>
      <c r="L23" s="33">
        <v>10019791.310000001</v>
      </c>
      <c r="M23" s="33">
        <v>10036150.309999999</v>
      </c>
      <c r="N23" s="19">
        <v>125879426.31999999</v>
      </c>
      <c r="O23" s="17" t="s">
        <v>30</v>
      </c>
      <c r="P23" s="9"/>
      <c r="Q23" s="9"/>
      <c r="R23" s="1"/>
      <c r="S23" s="1"/>
      <c r="T23" s="1"/>
      <c r="U23" s="1"/>
      <c r="V23" s="1"/>
      <c r="W23" s="1"/>
    </row>
    <row r="24" spans="1:23" ht="14.25">
      <c r="A24" s="34" t="s">
        <v>22</v>
      </c>
      <c r="B24" s="35" t="s">
        <v>30</v>
      </c>
      <c r="C24" s="35" t="s">
        <v>30</v>
      </c>
      <c r="D24" s="35" t="s">
        <v>30</v>
      </c>
      <c r="E24" s="35" t="s">
        <v>30</v>
      </c>
      <c r="F24" s="35" t="s">
        <v>30</v>
      </c>
      <c r="G24" s="35" t="s">
        <v>30</v>
      </c>
      <c r="H24" s="35" t="s">
        <v>30</v>
      </c>
      <c r="I24" s="35" t="s">
        <v>30</v>
      </c>
      <c r="J24" s="35" t="s">
        <v>30</v>
      </c>
      <c r="K24" s="35" t="s">
        <v>30</v>
      </c>
      <c r="L24" s="35" t="s">
        <v>30</v>
      </c>
      <c r="M24" s="35" t="s">
        <v>30</v>
      </c>
      <c r="N24" s="24">
        <v>0</v>
      </c>
      <c r="O24" s="25" t="s">
        <v>30</v>
      </c>
      <c r="P24" s="9"/>
      <c r="Q24" s="9"/>
      <c r="R24" s="1"/>
      <c r="S24" s="1"/>
      <c r="T24" s="1"/>
      <c r="U24" s="1"/>
      <c r="V24" s="1"/>
      <c r="W24" s="1"/>
    </row>
    <row r="25" spans="1:23" ht="14.25">
      <c r="A25" s="22" t="s">
        <v>23</v>
      </c>
      <c r="B25" s="35" t="s">
        <v>30</v>
      </c>
      <c r="C25" s="35" t="s">
        <v>30</v>
      </c>
      <c r="D25" s="35" t="s">
        <v>30</v>
      </c>
      <c r="E25" s="35" t="s">
        <v>30</v>
      </c>
      <c r="F25" s="35" t="s">
        <v>30</v>
      </c>
      <c r="G25" s="35" t="s">
        <v>30</v>
      </c>
      <c r="H25" s="35" t="s">
        <v>30</v>
      </c>
      <c r="I25" s="35" t="s">
        <v>30</v>
      </c>
      <c r="J25" s="35" t="s">
        <v>30</v>
      </c>
      <c r="K25" s="35" t="s">
        <v>30</v>
      </c>
      <c r="L25" s="35" t="s">
        <v>30</v>
      </c>
      <c r="M25" s="35" t="s">
        <v>30</v>
      </c>
      <c r="N25" s="24">
        <v>0</v>
      </c>
      <c r="O25" s="25" t="s">
        <v>30</v>
      </c>
      <c r="P25" s="9"/>
      <c r="Q25" s="9"/>
      <c r="R25" s="1"/>
      <c r="S25" s="1"/>
      <c r="T25" s="1"/>
      <c r="U25" s="1"/>
      <c r="V25" s="1"/>
      <c r="W25" s="1"/>
    </row>
    <row r="26" spans="1:23" ht="14.25">
      <c r="A26" s="34" t="s">
        <v>24</v>
      </c>
      <c r="B26" s="23">
        <v>104785.47</v>
      </c>
      <c r="C26" s="23">
        <v>50155.24</v>
      </c>
      <c r="D26" s="23">
        <v>33015.29</v>
      </c>
      <c r="E26" s="23">
        <v>33015.29</v>
      </c>
      <c r="F26" s="23">
        <v>14149.41</v>
      </c>
      <c r="G26" s="23">
        <v>0</v>
      </c>
      <c r="H26" s="23">
        <v>0</v>
      </c>
      <c r="I26" s="23">
        <v>19479.099999999999</v>
      </c>
      <c r="J26" s="23">
        <v>0</v>
      </c>
      <c r="K26" s="23">
        <v>0</v>
      </c>
      <c r="L26" s="23">
        <v>0</v>
      </c>
      <c r="M26" s="23">
        <v>0</v>
      </c>
      <c r="N26" s="23">
        <v>254599.80000000002</v>
      </c>
      <c r="O26" s="25" t="s">
        <v>30</v>
      </c>
      <c r="P26" s="9"/>
      <c r="Q26" s="9"/>
      <c r="R26" s="1"/>
      <c r="S26" s="1"/>
      <c r="T26" s="1"/>
      <c r="U26" s="1"/>
      <c r="V26" s="1"/>
      <c r="W26" s="1"/>
    </row>
    <row r="27" spans="1:23" ht="15" customHeight="1">
      <c r="A27" s="36" t="s">
        <v>25</v>
      </c>
      <c r="B27" s="23">
        <v>9366899.1100000013</v>
      </c>
      <c r="C27" s="23">
        <v>9462397.7399999984</v>
      </c>
      <c r="D27" s="23">
        <v>9499987.6999999993</v>
      </c>
      <c r="E27" s="23">
        <v>9522116.8499999996</v>
      </c>
      <c r="F27" s="23">
        <v>9587902.7400000002</v>
      </c>
      <c r="G27" s="23">
        <v>9519216.2700000014</v>
      </c>
      <c r="H27" s="23">
        <v>9685975.9100000001</v>
      </c>
      <c r="I27" s="23">
        <v>19235679.259999998</v>
      </c>
      <c r="J27" s="23">
        <v>9683883.3599999994</v>
      </c>
      <c r="K27" s="23">
        <v>10004825.959999999</v>
      </c>
      <c r="L27" s="23">
        <v>10019791.310000001</v>
      </c>
      <c r="M27" s="23">
        <v>10036150.309999999</v>
      </c>
      <c r="N27" s="24">
        <v>125624826.52000001</v>
      </c>
      <c r="O27" s="25" t="s">
        <v>30</v>
      </c>
      <c r="P27" s="9"/>
      <c r="Q27" s="9"/>
      <c r="R27" s="1"/>
      <c r="S27" s="1"/>
      <c r="T27" s="1"/>
      <c r="U27" s="1"/>
      <c r="V27" s="1"/>
      <c r="W27" s="1"/>
    </row>
    <row r="28" spans="1:23" ht="14.25" customHeight="1">
      <c r="A28" s="37" t="s">
        <v>26</v>
      </c>
      <c r="B28" s="23">
        <v>0</v>
      </c>
      <c r="C28" s="23">
        <v>0</v>
      </c>
      <c r="D28" s="23">
        <v>0</v>
      </c>
      <c r="E28" s="23">
        <v>0</v>
      </c>
      <c r="F28" s="23">
        <v>0</v>
      </c>
      <c r="G28" s="23">
        <v>0</v>
      </c>
      <c r="H28" s="23">
        <v>0</v>
      </c>
      <c r="I28" s="23">
        <v>0</v>
      </c>
      <c r="J28" s="23">
        <v>0</v>
      </c>
      <c r="K28" s="23">
        <v>0</v>
      </c>
      <c r="L28" s="23">
        <v>0</v>
      </c>
      <c r="M28" s="23">
        <v>0</v>
      </c>
      <c r="N28" s="24">
        <v>0</v>
      </c>
      <c r="O28" s="38">
        <v>0</v>
      </c>
      <c r="P28" s="9"/>
      <c r="Q28" s="9"/>
      <c r="R28" s="1"/>
      <c r="S28" s="1"/>
      <c r="T28" s="1"/>
      <c r="U28" s="1"/>
      <c r="V28" s="1"/>
      <c r="W28" s="1"/>
    </row>
    <row r="29" spans="1:23" ht="24" customHeight="1">
      <c r="A29" s="39" t="s">
        <v>27</v>
      </c>
      <c r="B29" s="23">
        <v>0</v>
      </c>
      <c r="C29" s="23">
        <v>0</v>
      </c>
      <c r="D29" s="23">
        <v>0</v>
      </c>
      <c r="E29" s="23">
        <v>0</v>
      </c>
      <c r="F29" s="23">
        <v>0</v>
      </c>
      <c r="G29" s="23">
        <v>0</v>
      </c>
      <c r="H29" s="23">
        <v>0</v>
      </c>
      <c r="I29" s="23">
        <v>0</v>
      </c>
      <c r="J29" s="23">
        <v>0</v>
      </c>
      <c r="K29" s="23">
        <v>0</v>
      </c>
      <c r="L29" s="23">
        <v>0</v>
      </c>
      <c r="M29" s="23">
        <v>0</v>
      </c>
      <c r="N29" s="24">
        <v>0</v>
      </c>
      <c r="O29" s="38">
        <v>0</v>
      </c>
      <c r="P29" s="9"/>
      <c r="Q29" s="9"/>
      <c r="R29" s="1"/>
      <c r="S29" s="1"/>
      <c r="T29" s="1"/>
      <c r="U29" s="1"/>
      <c r="V29" s="1"/>
      <c r="W29" s="1"/>
    </row>
    <row r="30" spans="1:23" ht="14.25" customHeight="1">
      <c r="A30" s="37" t="s">
        <v>28</v>
      </c>
      <c r="B30" s="23">
        <v>0</v>
      </c>
      <c r="C30" s="23">
        <v>0</v>
      </c>
      <c r="D30" s="23">
        <v>0</v>
      </c>
      <c r="E30" s="23">
        <v>0</v>
      </c>
      <c r="F30" s="23">
        <v>0</v>
      </c>
      <c r="G30" s="23">
        <v>0</v>
      </c>
      <c r="H30" s="23">
        <v>0</v>
      </c>
      <c r="I30" s="23">
        <v>0</v>
      </c>
      <c r="J30" s="23">
        <v>0</v>
      </c>
      <c r="K30" s="23">
        <v>0</v>
      </c>
      <c r="L30" s="23">
        <v>0</v>
      </c>
      <c r="M30" s="23">
        <v>0</v>
      </c>
      <c r="N30" s="24">
        <v>0</v>
      </c>
      <c r="O30" s="38">
        <v>0</v>
      </c>
      <c r="P30" s="9"/>
      <c r="Q30" s="9"/>
      <c r="R30" s="1"/>
      <c r="S30" s="1"/>
      <c r="T30" s="1"/>
      <c r="U30" s="1"/>
      <c r="V30" s="1"/>
      <c r="W30" s="1"/>
    </row>
    <row r="31" spans="1:23" ht="15">
      <c r="A31" s="40" t="s">
        <v>29</v>
      </c>
      <c r="B31" s="41">
        <v>31790675.619999994</v>
      </c>
      <c r="C31" s="41">
        <v>31569527.960000001</v>
      </c>
      <c r="D31" s="41">
        <v>32378857.390000004</v>
      </c>
      <c r="E31" s="41">
        <v>33142789.709999986</v>
      </c>
      <c r="F31" s="41">
        <v>31640518.469999999</v>
      </c>
      <c r="G31" s="41">
        <v>31587188.299999997</v>
      </c>
      <c r="H31" s="41">
        <v>31878012.639999997</v>
      </c>
      <c r="I31" s="41">
        <v>62365909.48999998</v>
      </c>
      <c r="J31" s="41">
        <v>34084467.459999993</v>
      </c>
      <c r="K31" s="41">
        <v>32995968.50999999</v>
      </c>
      <c r="L31" s="41">
        <v>33089638.429999992</v>
      </c>
      <c r="M31" s="41">
        <v>32619197.149999995</v>
      </c>
      <c r="N31" s="42">
        <v>419142751.12999988</v>
      </c>
      <c r="O31" s="43" t="s">
        <v>30</v>
      </c>
      <c r="P31" s="44"/>
      <c r="Q31" s="9"/>
      <c r="R31" s="1"/>
      <c r="S31" s="1"/>
      <c r="T31" s="1"/>
      <c r="U31" s="1"/>
      <c r="V31" s="1"/>
      <c r="W31" s="1"/>
    </row>
    <row r="32" spans="1:23" ht="14.25">
      <c r="A32" s="45"/>
      <c r="B32" s="46"/>
      <c r="C32" s="46"/>
      <c r="D32" s="46"/>
      <c r="E32" s="46"/>
      <c r="F32" s="46"/>
      <c r="G32" s="46"/>
      <c r="H32" s="46"/>
      <c r="I32" s="46"/>
      <c r="J32" s="46"/>
      <c r="K32" s="46"/>
      <c r="L32" s="46"/>
      <c r="M32" s="46"/>
      <c r="N32" s="47"/>
      <c r="O32" s="48"/>
      <c r="P32" s="9"/>
      <c r="Q32" s="9"/>
      <c r="R32" s="49"/>
      <c r="S32" s="49"/>
      <c r="T32" s="49"/>
      <c r="U32" s="49"/>
      <c r="V32" s="49"/>
      <c r="W32" s="49"/>
    </row>
    <row r="33" spans="1:23" ht="38.25">
      <c r="A33" s="50" t="s">
        <v>31</v>
      </c>
      <c r="B33" s="286" t="s">
        <v>32</v>
      </c>
      <c r="C33" s="284"/>
      <c r="D33" s="51" t="s">
        <v>33</v>
      </c>
      <c r="E33" s="52"/>
      <c r="F33" s="53"/>
      <c r="G33" s="53"/>
      <c r="H33" s="53"/>
      <c r="I33" s="53"/>
      <c r="J33" s="53"/>
      <c r="K33" s="53"/>
      <c r="L33" s="53"/>
      <c r="M33" s="53"/>
      <c r="N33" s="54"/>
      <c r="O33" s="55"/>
      <c r="P33" s="9"/>
      <c r="Q33" s="9"/>
      <c r="R33" s="1"/>
      <c r="S33" s="1"/>
      <c r="T33" s="1"/>
      <c r="U33" s="1"/>
      <c r="V33" s="1"/>
      <c r="W33" s="1"/>
    </row>
    <row r="34" spans="1:23" ht="14.25">
      <c r="A34" s="56" t="s">
        <v>34</v>
      </c>
      <c r="B34" s="287">
        <v>41559205734.449997</v>
      </c>
      <c r="C34" s="284"/>
      <c r="D34" s="57" t="s">
        <v>35</v>
      </c>
      <c r="E34" s="58"/>
      <c r="F34" s="59"/>
      <c r="G34" s="60"/>
      <c r="H34" s="60"/>
      <c r="I34" s="53"/>
      <c r="J34" s="53"/>
      <c r="K34" s="53"/>
      <c r="L34" s="61"/>
      <c r="M34" s="53"/>
      <c r="N34" s="61"/>
      <c r="O34" s="55"/>
      <c r="P34" s="9"/>
      <c r="Q34" s="9"/>
      <c r="R34" s="1"/>
      <c r="S34" s="1"/>
      <c r="T34" s="1"/>
      <c r="U34" s="1"/>
      <c r="V34" s="1"/>
      <c r="W34" s="1"/>
    </row>
    <row r="35" spans="1:23" ht="14.25">
      <c r="A35" s="62" t="s">
        <v>36</v>
      </c>
      <c r="B35" s="287">
        <v>19652546.600000001</v>
      </c>
      <c r="C35" s="284"/>
      <c r="D35" s="57" t="s">
        <v>35</v>
      </c>
      <c r="E35" s="63"/>
      <c r="F35" s="64"/>
      <c r="G35" s="288"/>
      <c r="H35" s="289"/>
      <c r="I35" s="53"/>
      <c r="J35" s="53"/>
      <c r="K35" s="53"/>
      <c r="L35" s="53"/>
      <c r="M35" s="53"/>
      <c r="N35" s="53"/>
      <c r="O35" s="55"/>
      <c r="P35" s="9"/>
      <c r="Q35" s="9"/>
      <c r="R35" s="1"/>
      <c r="S35" s="1"/>
      <c r="T35" s="1"/>
      <c r="U35" s="1"/>
      <c r="V35" s="1"/>
      <c r="W35" s="1"/>
    </row>
    <row r="36" spans="1:23" ht="14.25">
      <c r="A36" s="62" t="s">
        <v>37</v>
      </c>
      <c r="B36" s="287">
        <v>19996159</v>
      </c>
      <c r="C36" s="284"/>
      <c r="D36" s="57" t="s">
        <v>35</v>
      </c>
      <c r="E36" s="63"/>
      <c r="F36" s="65"/>
      <c r="G36" s="290"/>
      <c r="H36" s="289"/>
      <c r="I36" s="53"/>
      <c r="J36" s="53"/>
      <c r="K36" s="53"/>
      <c r="L36" s="53"/>
      <c r="M36" s="53"/>
      <c r="N36" s="53"/>
      <c r="O36" s="55"/>
      <c r="P36" s="9"/>
      <c r="Q36" s="9"/>
      <c r="R36" s="1"/>
      <c r="S36" s="1"/>
      <c r="T36" s="1"/>
      <c r="U36" s="1"/>
      <c r="V36" s="1"/>
      <c r="W36" s="1"/>
    </row>
    <row r="37" spans="1:23" ht="22.5" customHeight="1">
      <c r="A37" s="66" t="s">
        <v>38</v>
      </c>
      <c r="B37" s="287">
        <v>0</v>
      </c>
      <c r="C37" s="284"/>
      <c r="D37" s="57"/>
      <c r="E37" s="63"/>
      <c r="F37" s="67"/>
      <c r="G37" s="68"/>
      <c r="H37" s="69"/>
      <c r="I37" s="53"/>
      <c r="J37" s="53"/>
      <c r="K37" s="53"/>
      <c r="L37" s="53"/>
      <c r="M37" s="53"/>
      <c r="N37" s="53"/>
      <c r="O37" s="55"/>
      <c r="P37" s="9"/>
      <c r="Q37" s="9"/>
      <c r="R37" s="1"/>
      <c r="S37" s="1"/>
      <c r="T37" s="1"/>
      <c r="U37" s="1"/>
      <c r="V37" s="1"/>
      <c r="W37" s="1"/>
    </row>
    <row r="38" spans="1:23" ht="15.75" customHeight="1">
      <c r="A38" s="62" t="s">
        <v>39</v>
      </c>
      <c r="B38" s="287">
        <v>0</v>
      </c>
      <c r="C38" s="284"/>
      <c r="D38" s="57"/>
      <c r="E38" s="63"/>
      <c r="F38" s="67"/>
      <c r="G38" s="68"/>
      <c r="H38" s="69"/>
      <c r="I38" s="53"/>
      <c r="J38" s="53"/>
      <c r="K38" s="53"/>
      <c r="L38" s="53"/>
      <c r="M38" s="53"/>
      <c r="N38" s="53"/>
      <c r="O38" s="55"/>
      <c r="P38" s="9"/>
      <c r="Q38" s="9"/>
      <c r="R38" s="1"/>
      <c r="S38" s="1"/>
      <c r="T38" s="1"/>
      <c r="U38" s="1"/>
      <c r="V38" s="1"/>
      <c r="W38" s="1"/>
    </row>
    <row r="39" spans="1:23" ht="14.25">
      <c r="A39" s="62" t="s">
        <v>40</v>
      </c>
      <c r="B39" s="291">
        <v>41519557028.849998</v>
      </c>
      <c r="C39" s="284"/>
      <c r="D39" s="57" t="s">
        <v>35</v>
      </c>
      <c r="E39" s="63"/>
      <c r="F39" s="61"/>
      <c r="G39" s="70"/>
      <c r="H39" s="53"/>
      <c r="I39" s="53"/>
      <c r="J39" s="53"/>
      <c r="K39" s="53"/>
      <c r="L39" s="53"/>
      <c r="M39" s="53"/>
      <c r="N39" s="53"/>
      <c r="O39" s="55"/>
      <c r="P39" s="9"/>
      <c r="Q39" s="9"/>
      <c r="R39" s="1"/>
      <c r="S39" s="1"/>
      <c r="T39" s="1"/>
      <c r="U39" s="1"/>
      <c r="V39" s="1"/>
      <c r="W39" s="1"/>
    </row>
    <row r="40" spans="1:23" ht="14.25">
      <c r="A40" s="71" t="s">
        <v>41</v>
      </c>
      <c r="B40" s="292">
        <v>419142751.12999988</v>
      </c>
      <c r="C40" s="284"/>
      <c r="D40" s="72">
        <v>1.0095000000000001</v>
      </c>
      <c r="E40" s="52"/>
      <c r="F40" s="73"/>
      <c r="G40" s="73"/>
      <c r="I40" s="53"/>
      <c r="J40" s="53"/>
      <c r="K40" s="53"/>
      <c r="L40" s="53"/>
      <c r="M40" s="53"/>
      <c r="N40" s="53"/>
      <c r="O40" s="55"/>
      <c r="P40" s="9"/>
      <c r="Q40" s="9"/>
      <c r="R40" s="1"/>
      <c r="S40" s="1"/>
      <c r="T40" s="1"/>
      <c r="U40" s="1"/>
      <c r="V40" s="1"/>
      <c r="W40" s="1"/>
    </row>
    <row r="41" spans="1:23" ht="14.25">
      <c r="A41" s="62" t="s">
        <v>42</v>
      </c>
      <c r="B41" s="287">
        <v>560514019.88</v>
      </c>
      <c r="C41" s="284"/>
      <c r="D41" s="74">
        <v>1.3499999999771795</v>
      </c>
      <c r="E41" s="52"/>
      <c r="F41" s="61"/>
      <c r="G41" s="75"/>
      <c r="H41" s="53"/>
      <c r="I41" s="53"/>
      <c r="J41" s="53"/>
      <c r="K41" s="53"/>
      <c r="L41" s="53"/>
      <c r="M41" s="53"/>
      <c r="N41" s="70"/>
      <c r="O41" s="55"/>
      <c r="P41" s="9"/>
      <c r="Q41" s="9"/>
      <c r="R41" s="1"/>
      <c r="S41" s="1"/>
      <c r="T41" s="1"/>
      <c r="U41" s="1"/>
      <c r="V41" s="1"/>
      <c r="W41" s="1"/>
    </row>
    <row r="42" spans="1:23" ht="14.25">
      <c r="A42" s="62" t="s">
        <v>43</v>
      </c>
      <c r="B42" s="287">
        <v>532488318.88999999</v>
      </c>
      <c r="C42" s="284"/>
      <c r="D42" s="74">
        <v>1.2825</v>
      </c>
      <c r="E42" s="52"/>
      <c r="F42" s="61"/>
      <c r="G42" s="53"/>
      <c r="H42" s="54"/>
      <c r="I42" s="54"/>
      <c r="J42" s="53"/>
      <c r="K42" s="53"/>
      <c r="L42" s="53"/>
      <c r="M42" s="53"/>
      <c r="N42" s="53"/>
      <c r="O42" s="55"/>
      <c r="P42" s="9"/>
      <c r="Q42" s="9"/>
      <c r="R42" s="1"/>
      <c r="S42" s="1"/>
      <c r="T42" s="1"/>
      <c r="U42" s="1"/>
      <c r="V42" s="1"/>
      <c r="W42" s="1"/>
    </row>
    <row r="43" spans="1:23" ht="14.25">
      <c r="A43" s="62" t="s">
        <v>44</v>
      </c>
      <c r="B43" s="287">
        <v>504462617.89999998</v>
      </c>
      <c r="C43" s="284"/>
      <c r="D43" s="74">
        <v>1.2149999999999999</v>
      </c>
      <c r="E43" s="76"/>
      <c r="F43" s="61"/>
      <c r="G43" s="53"/>
      <c r="H43" s="53"/>
      <c r="I43" s="53"/>
      <c r="J43" s="53"/>
      <c r="K43" s="53"/>
      <c r="L43" s="53"/>
      <c r="M43" s="53"/>
      <c r="N43" s="53"/>
      <c r="O43" s="55"/>
      <c r="P43" s="9"/>
      <c r="Q43" s="9"/>
      <c r="R43" s="1"/>
      <c r="S43" s="1"/>
      <c r="T43" s="1"/>
      <c r="U43" s="1"/>
      <c r="V43" s="1"/>
      <c r="W43" s="1"/>
    </row>
    <row r="44" spans="1:23" ht="9" customHeight="1">
      <c r="A44" s="77"/>
      <c r="B44" s="53"/>
      <c r="C44" s="53"/>
      <c r="D44" s="53"/>
      <c r="E44" s="53"/>
      <c r="F44" s="70"/>
      <c r="G44" s="53"/>
      <c r="H44" s="53"/>
      <c r="I44" s="53"/>
      <c r="J44" s="53"/>
      <c r="K44" s="53"/>
      <c r="L44" s="53"/>
      <c r="M44" s="53"/>
      <c r="N44" s="53"/>
      <c r="O44" s="55"/>
      <c r="P44" s="9"/>
      <c r="Q44" s="9"/>
      <c r="R44" s="1"/>
      <c r="S44" s="1"/>
      <c r="T44" s="1"/>
      <c r="U44" s="1"/>
      <c r="V44" s="1"/>
      <c r="W44" s="1"/>
    </row>
    <row r="45" spans="1:23" ht="9.75" customHeight="1">
      <c r="A45" s="78" t="s">
        <v>218</v>
      </c>
      <c r="B45" s="79"/>
      <c r="C45" s="79"/>
      <c r="D45" s="79"/>
      <c r="E45" s="79"/>
      <c r="F45" s="79"/>
      <c r="G45" s="79"/>
      <c r="H45" s="79"/>
      <c r="I45" s="79"/>
      <c r="J45" s="79"/>
      <c r="K45" s="79"/>
      <c r="L45" s="79"/>
      <c r="M45" s="79"/>
      <c r="N45" s="53"/>
      <c r="O45" s="55"/>
      <c r="P45" s="9"/>
      <c r="Q45" s="9"/>
      <c r="R45" s="1"/>
      <c r="S45" s="1"/>
      <c r="T45" s="1"/>
      <c r="U45" s="1"/>
      <c r="V45" s="1"/>
      <c r="W45" s="1"/>
    </row>
    <row r="46" spans="1:23" ht="9.75" customHeight="1">
      <c r="A46" s="80">
        <v>0</v>
      </c>
      <c r="B46" s="53"/>
      <c r="C46" s="53"/>
      <c r="D46" s="53"/>
      <c r="E46" s="53"/>
      <c r="F46" s="53"/>
      <c r="G46" s="53"/>
      <c r="H46" s="53"/>
      <c r="I46" s="53"/>
      <c r="J46" s="53"/>
      <c r="K46" s="53"/>
      <c r="L46" s="53"/>
      <c r="M46" s="53"/>
      <c r="N46" s="53"/>
      <c r="O46" s="55"/>
      <c r="P46" s="9"/>
      <c r="Q46" s="9"/>
      <c r="R46" s="1"/>
      <c r="S46" s="1"/>
      <c r="T46" s="1"/>
      <c r="U46" s="1"/>
      <c r="V46" s="1"/>
      <c r="W46" s="1"/>
    </row>
    <row r="47" spans="1:23" ht="12.75">
      <c r="A47" s="81" t="s">
        <v>45</v>
      </c>
      <c r="B47" s="82"/>
      <c r="C47" s="82"/>
      <c r="D47" s="82"/>
      <c r="E47" s="82"/>
      <c r="F47" s="82"/>
      <c r="G47" s="82"/>
      <c r="H47" s="82"/>
      <c r="I47" s="82"/>
      <c r="J47" s="82"/>
      <c r="K47" s="82"/>
      <c r="L47" s="82"/>
      <c r="M47" s="82"/>
      <c r="N47" s="82"/>
      <c r="O47" s="83"/>
      <c r="P47" s="1"/>
      <c r="Q47" s="1"/>
      <c r="R47" s="1"/>
      <c r="S47" s="1"/>
      <c r="T47" s="1"/>
      <c r="U47" s="1"/>
      <c r="V47" s="1"/>
      <c r="W47" s="1"/>
    </row>
    <row r="48" spans="1:23" ht="14.25" customHeight="1">
      <c r="A48" s="293" t="s">
        <v>46</v>
      </c>
      <c r="B48" s="289"/>
      <c r="C48" s="289"/>
      <c r="D48" s="289"/>
      <c r="E48" s="289"/>
      <c r="F48" s="289"/>
      <c r="G48" s="289"/>
      <c r="H48" s="289"/>
      <c r="I48" s="289"/>
      <c r="J48" s="289"/>
      <c r="K48" s="289"/>
      <c r="L48" s="289"/>
      <c r="M48" s="289"/>
      <c r="N48" s="289"/>
      <c r="O48" s="294"/>
      <c r="P48" s="1"/>
      <c r="Q48" s="1"/>
      <c r="R48" s="1"/>
      <c r="S48" s="1"/>
      <c r="T48" s="1"/>
      <c r="U48" s="1"/>
      <c r="V48" s="1"/>
      <c r="W48" s="1"/>
    </row>
    <row r="49" spans="1:23" ht="13.5" customHeight="1">
      <c r="A49" s="293" t="s">
        <v>47</v>
      </c>
      <c r="B49" s="289"/>
      <c r="C49" s="289"/>
      <c r="D49" s="289"/>
      <c r="E49" s="289"/>
      <c r="F49" s="289"/>
      <c r="G49" s="289"/>
      <c r="H49" s="289"/>
      <c r="I49" s="289"/>
      <c r="J49" s="289"/>
      <c r="K49" s="289"/>
      <c r="L49" s="289"/>
      <c r="M49" s="289"/>
      <c r="N49" s="289"/>
      <c r="O49" s="294"/>
      <c r="P49" s="1"/>
      <c r="Q49" s="1"/>
      <c r="R49" s="1"/>
      <c r="S49" s="1"/>
      <c r="T49" s="1"/>
      <c r="U49" s="1"/>
      <c r="V49" s="1"/>
      <c r="W49" s="1"/>
    </row>
    <row r="50" spans="1:23" ht="12.75">
      <c r="A50" s="295" t="s">
        <v>48</v>
      </c>
      <c r="B50" s="289"/>
      <c r="C50" s="289"/>
      <c r="D50" s="289"/>
      <c r="E50" s="289"/>
      <c r="F50" s="289"/>
      <c r="G50" s="289"/>
      <c r="H50" s="289"/>
      <c r="I50" s="289"/>
      <c r="J50" s="289"/>
      <c r="K50" s="289"/>
      <c r="L50" s="289"/>
      <c r="M50" s="289"/>
      <c r="N50" s="289"/>
      <c r="O50" s="294"/>
      <c r="P50" s="1"/>
      <c r="Q50" s="1"/>
      <c r="R50" s="1"/>
      <c r="S50" s="1"/>
      <c r="T50" s="1"/>
      <c r="U50" s="1"/>
      <c r="V50" s="1"/>
      <c r="W50" s="1"/>
    </row>
    <row r="51" spans="1:23" ht="12.75">
      <c r="A51" s="293" t="s">
        <v>49</v>
      </c>
      <c r="B51" s="289"/>
      <c r="C51" s="289"/>
      <c r="D51" s="289"/>
      <c r="E51" s="289"/>
      <c r="F51" s="289"/>
      <c r="G51" s="289"/>
      <c r="H51" s="289"/>
      <c r="I51" s="289"/>
      <c r="J51" s="289"/>
      <c r="K51" s="289"/>
      <c r="L51" s="289"/>
      <c r="M51" s="289"/>
      <c r="N51" s="289"/>
      <c r="O51" s="294"/>
      <c r="P51" s="1"/>
      <c r="Q51" s="1"/>
      <c r="R51" s="1"/>
      <c r="S51" s="1"/>
      <c r="T51" s="1"/>
      <c r="U51" s="1"/>
      <c r="V51" s="1"/>
      <c r="W51" s="1"/>
    </row>
    <row r="52" spans="1:23" ht="12.75">
      <c r="A52" s="295" t="s">
        <v>50</v>
      </c>
      <c r="B52" s="289"/>
      <c r="C52" s="289"/>
      <c r="D52" s="289"/>
      <c r="E52" s="289"/>
      <c r="F52" s="289"/>
      <c r="G52" s="289"/>
      <c r="H52" s="289"/>
      <c r="I52" s="289"/>
      <c r="J52" s="289"/>
      <c r="K52" s="289"/>
      <c r="L52" s="289"/>
      <c r="M52" s="289"/>
      <c r="N52" s="289"/>
      <c r="O52" s="294"/>
      <c r="P52" s="1"/>
      <c r="Q52" s="1"/>
      <c r="R52" s="1"/>
      <c r="S52" s="1"/>
      <c r="T52" s="1"/>
      <c r="U52" s="1"/>
      <c r="V52" s="1"/>
      <c r="W52" s="1"/>
    </row>
    <row r="53" spans="1:23" ht="16.5" customHeight="1">
      <c r="A53" s="295" t="s">
        <v>51</v>
      </c>
      <c r="B53" s="289"/>
      <c r="C53" s="289"/>
      <c r="D53" s="289"/>
      <c r="E53" s="289"/>
      <c r="F53" s="289"/>
      <c r="G53" s="289"/>
      <c r="H53" s="289"/>
      <c r="I53" s="289"/>
      <c r="J53" s="289"/>
      <c r="K53" s="289"/>
      <c r="L53" s="289"/>
      <c r="M53" s="289"/>
      <c r="N53" s="289"/>
      <c r="O53" s="294"/>
      <c r="P53" s="1"/>
      <c r="Q53" s="1"/>
      <c r="R53" s="1"/>
      <c r="S53" s="1"/>
      <c r="T53" s="1"/>
      <c r="U53" s="1"/>
      <c r="V53" s="1"/>
      <c r="W53" s="1"/>
    </row>
    <row r="54" spans="1:23" ht="16.5" customHeight="1">
      <c r="A54" s="295" t="s">
        <v>52</v>
      </c>
      <c r="B54" s="289"/>
      <c r="C54" s="289"/>
      <c r="D54" s="289"/>
      <c r="E54" s="289"/>
      <c r="F54" s="289"/>
      <c r="G54" s="289"/>
      <c r="H54" s="289"/>
      <c r="I54" s="289"/>
      <c r="J54" s="289"/>
      <c r="K54" s="289"/>
      <c r="L54" s="289"/>
      <c r="M54" s="289"/>
      <c r="N54" s="289"/>
      <c r="O54" s="294"/>
      <c r="P54" s="1"/>
      <c r="Q54" s="1"/>
      <c r="R54" s="1"/>
      <c r="S54" s="1"/>
      <c r="T54" s="1"/>
      <c r="U54" s="1"/>
      <c r="V54" s="1"/>
      <c r="W54" s="1"/>
    </row>
    <row r="55" spans="1:23" ht="16.5" customHeight="1">
      <c r="A55" s="295" t="s">
        <v>53</v>
      </c>
      <c r="B55" s="289"/>
      <c r="C55" s="289"/>
      <c r="D55" s="289"/>
      <c r="E55" s="289"/>
      <c r="F55" s="289"/>
      <c r="G55" s="289"/>
      <c r="H55" s="289"/>
      <c r="I55" s="289"/>
      <c r="J55" s="289"/>
      <c r="K55" s="289"/>
      <c r="L55" s="289"/>
      <c r="M55" s="289"/>
      <c r="N55" s="289"/>
      <c r="O55" s="294"/>
      <c r="P55" s="1"/>
      <c r="Q55" s="1"/>
      <c r="R55" s="1"/>
      <c r="S55" s="1"/>
      <c r="T55" s="1"/>
      <c r="U55" s="1"/>
      <c r="V55" s="1"/>
      <c r="W55" s="1"/>
    </row>
    <row r="56" spans="1:23" ht="16.5" customHeight="1">
      <c r="A56" s="295" t="s">
        <v>54</v>
      </c>
      <c r="B56" s="289"/>
      <c r="C56" s="289"/>
      <c r="D56" s="289"/>
      <c r="E56" s="289"/>
      <c r="F56" s="289"/>
      <c r="G56" s="289"/>
      <c r="H56" s="289"/>
      <c r="I56" s="289"/>
      <c r="J56" s="289"/>
      <c r="K56" s="289"/>
      <c r="L56" s="289"/>
      <c r="M56" s="289"/>
      <c r="N56" s="289"/>
      <c r="O56" s="294"/>
      <c r="P56" s="1"/>
      <c r="Q56" s="1"/>
      <c r="R56" s="1"/>
      <c r="S56" s="1"/>
      <c r="T56" s="1"/>
      <c r="U56" s="1"/>
      <c r="V56" s="1"/>
      <c r="W56" s="1"/>
    </row>
    <row r="57" spans="1:23" ht="12.75">
      <c r="A57" s="296"/>
      <c r="B57" s="277"/>
      <c r="C57" s="277"/>
      <c r="D57" s="277"/>
      <c r="E57" s="277"/>
      <c r="F57" s="277"/>
      <c r="G57" s="277"/>
      <c r="H57" s="277"/>
      <c r="I57" s="277"/>
      <c r="J57" s="277"/>
      <c r="K57" s="277"/>
      <c r="L57" s="277"/>
      <c r="M57" s="277"/>
      <c r="N57" s="277"/>
      <c r="O57" s="278"/>
      <c r="P57" s="1"/>
      <c r="Q57" s="1"/>
      <c r="R57" s="1"/>
      <c r="S57" s="1"/>
      <c r="T57" s="1"/>
      <c r="U57" s="1"/>
      <c r="V57" s="1"/>
      <c r="W57" s="1"/>
    </row>
    <row r="58" spans="1:23" ht="12.75">
      <c r="A58" s="84" t="s">
        <v>55</v>
      </c>
      <c r="B58" s="85" t="s">
        <v>56</v>
      </c>
      <c r="C58" s="1"/>
      <c r="D58" s="1"/>
      <c r="E58" s="1"/>
      <c r="F58" s="85" t="s">
        <v>57</v>
      </c>
      <c r="G58" s="1"/>
      <c r="H58" s="1"/>
      <c r="I58" s="1"/>
      <c r="J58" s="1"/>
      <c r="K58" s="85" t="s">
        <v>58</v>
      </c>
      <c r="L58" s="1"/>
      <c r="M58" s="1"/>
      <c r="N58" s="1"/>
      <c r="O58" s="86"/>
      <c r="P58" s="1"/>
      <c r="Q58" s="1"/>
      <c r="R58" s="1"/>
      <c r="S58" s="1"/>
      <c r="T58" s="1"/>
      <c r="U58" s="1"/>
      <c r="V58" s="1"/>
      <c r="W58" s="1"/>
    </row>
    <row r="59" spans="1:23" ht="12.75">
      <c r="A59" s="87" t="s">
        <v>59</v>
      </c>
      <c r="B59" s="28" t="s">
        <v>60</v>
      </c>
      <c r="C59" s="1"/>
      <c r="D59" s="1"/>
      <c r="E59" s="1"/>
      <c r="F59" s="28" t="s">
        <v>61</v>
      </c>
      <c r="G59" s="1"/>
      <c r="H59" s="1"/>
      <c r="I59" s="1"/>
      <c r="J59" s="1"/>
      <c r="K59" s="28" t="s">
        <v>62</v>
      </c>
      <c r="L59" s="1"/>
      <c r="M59" s="1"/>
      <c r="N59" s="1"/>
      <c r="O59" s="86"/>
      <c r="P59" s="1"/>
      <c r="Q59" s="1"/>
      <c r="R59" s="1"/>
      <c r="S59" s="1"/>
      <c r="T59" s="1"/>
      <c r="U59" s="1"/>
      <c r="V59" s="1"/>
      <c r="W59" s="1"/>
    </row>
    <row r="60" spans="1:23" ht="12.75">
      <c r="A60" s="88"/>
      <c r="B60" s="89"/>
      <c r="C60" s="89"/>
      <c r="D60" s="89"/>
      <c r="E60" s="89"/>
      <c r="F60" s="90" t="s">
        <v>63</v>
      </c>
      <c r="G60" s="89"/>
      <c r="H60" s="89"/>
      <c r="I60" s="89"/>
      <c r="J60" s="89"/>
      <c r="K60" s="90" t="s">
        <v>64</v>
      </c>
      <c r="L60" s="89"/>
      <c r="M60" s="89"/>
      <c r="N60" s="89"/>
      <c r="O60" s="91"/>
      <c r="P60" s="1"/>
      <c r="Q60" s="1"/>
      <c r="R60" s="1"/>
      <c r="S60" s="1"/>
      <c r="T60" s="1"/>
      <c r="U60" s="1"/>
      <c r="V60" s="1"/>
      <c r="W60" s="1"/>
    </row>
    <row r="61" spans="1:23" ht="12.75">
      <c r="A61" s="1"/>
      <c r="B61" s="1"/>
      <c r="C61" s="1"/>
      <c r="D61" s="1"/>
      <c r="E61" s="1"/>
      <c r="F61" s="1"/>
      <c r="G61" s="1"/>
      <c r="H61" s="1"/>
      <c r="I61" s="1"/>
      <c r="J61" s="1"/>
      <c r="K61" s="1"/>
      <c r="L61" s="1"/>
      <c r="M61" s="1"/>
      <c r="N61" s="1"/>
      <c r="O61" s="1"/>
      <c r="P61" s="1"/>
      <c r="Q61" s="1"/>
      <c r="R61" s="1"/>
      <c r="S61" s="1"/>
      <c r="T61" s="1"/>
      <c r="U61" s="1"/>
      <c r="V61" s="1"/>
      <c r="W61" s="1"/>
    </row>
    <row r="62" spans="1:23" ht="12.75">
      <c r="A62" s="28"/>
      <c r="B62" s="1"/>
      <c r="C62" s="1"/>
      <c r="D62" s="1"/>
      <c r="E62" s="1"/>
      <c r="F62" s="28"/>
      <c r="G62" s="1"/>
      <c r="H62" s="1"/>
      <c r="I62" s="1"/>
      <c r="J62" s="1"/>
      <c r="K62" s="1"/>
      <c r="L62" s="1"/>
      <c r="M62" s="1"/>
      <c r="N62" s="1"/>
      <c r="O62" s="1"/>
      <c r="P62" s="1"/>
      <c r="Q62" s="1"/>
      <c r="R62" s="1"/>
      <c r="S62" s="1"/>
      <c r="T62" s="1"/>
      <c r="U62" s="1"/>
      <c r="V62" s="1"/>
      <c r="W62" s="1"/>
    </row>
    <row r="63" spans="1:23" ht="12.75">
      <c r="A63" s="28"/>
      <c r="B63" s="1"/>
      <c r="C63" s="1"/>
      <c r="D63" s="92"/>
      <c r="E63" s="92"/>
      <c r="F63" s="93"/>
      <c r="G63" s="92"/>
      <c r="H63" s="92"/>
      <c r="I63" s="92"/>
      <c r="J63" s="92"/>
      <c r="K63" s="92"/>
      <c r="L63" s="92"/>
      <c r="M63" s="1"/>
      <c r="N63" s="1"/>
      <c r="O63" s="1"/>
      <c r="P63" s="1"/>
      <c r="Q63" s="1"/>
      <c r="R63" s="1"/>
      <c r="S63" s="1"/>
      <c r="T63" s="1"/>
      <c r="U63" s="1"/>
      <c r="V63" s="1"/>
      <c r="W63" s="1"/>
    </row>
    <row r="64" spans="1:23" ht="12.75">
      <c r="A64" s="94"/>
      <c r="B64" s="1"/>
      <c r="C64" s="1"/>
      <c r="D64" s="49"/>
      <c r="E64" s="49"/>
      <c r="F64" s="95"/>
      <c r="G64" s="49"/>
      <c r="H64" s="49"/>
      <c r="I64" s="49"/>
      <c r="J64" s="49"/>
      <c r="K64" s="49"/>
      <c r="L64" s="49"/>
      <c r="M64" s="1"/>
      <c r="N64" s="1"/>
      <c r="O64" s="1"/>
      <c r="P64" s="1"/>
      <c r="Q64" s="1"/>
      <c r="R64" s="1"/>
      <c r="S64" s="1"/>
      <c r="T64" s="1"/>
      <c r="U64" s="1"/>
      <c r="V64" s="1"/>
      <c r="W64" s="1"/>
    </row>
    <row r="65" spans="1:23" ht="12.75">
      <c r="A65" s="96"/>
      <c r="B65" s="1"/>
      <c r="C65" s="1"/>
      <c r="D65" s="49"/>
      <c r="E65" s="49"/>
      <c r="F65" s="49"/>
      <c r="G65" s="49"/>
      <c r="H65" s="49"/>
      <c r="I65" s="49"/>
      <c r="J65" s="49"/>
      <c r="K65" s="49"/>
      <c r="L65" s="49"/>
      <c r="M65" s="1"/>
      <c r="N65" s="1"/>
      <c r="O65" s="1"/>
      <c r="P65" s="1"/>
      <c r="Q65" s="1"/>
      <c r="R65" s="1"/>
      <c r="S65" s="1"/>
      <c r="T65" s="1"/>
      <c r="U65" s="1"/>
      <c r="V65" s="1"/>
      <c r="W65" s="1"/>
    </row>
    <row r="66" spans="1:23" ht="12.75">
      <c r="A66" s="95"/>
      <c r="B66" s="1"/>
      <c r="C66" s="1"/>
      <c r="D66" s="1"/>
      <c r="E66" s="1"/>
      <c r="F66" s="1"/>
      <c r="G66" s="1"/>
      <c r="H66" s="1"/>
      <c r="I66" s="1"/>
      <c r="J66" s="1"/>
      <c r="K66" s="1"/>
      <c r="L66" s="1"/>
      <c r="M66" s="1"/>
      <c r="N66" s="1"/>
      <c r="O66" s="1"/>
      <c r="P66" s="1"/>
      <c r="Q66" s="1"/>
      <c r="R66" s="1"/>
      <c r="S66" s="1"/>
      <c r="T66" s="1"/>
      <c r="U66" s="1"/>
      <c r="V66" s="1"/>
      <c r="W66" s="1"/>
    </row>
    <row r="67" spans="1:23" ht="12.75">
      <c r="A67" s="94"/>
      <c r="B67" s="1"/>
      <c r="C67" s="1"/>
      <c r="D67" s="1"/>
      <c r="E67" s="1"/>
      <c r="F67" s="1"/>
      <c r="G67" s="1"/>
      <c r="H67" s="1"/>
      <c r="I67" s="1"/>
      <c r="J67" s="1"/>
      <c r="K67" s="1"/>
      <c r="L67" s="1"/>
      <c r="M67" s="1"/>
      <c r="N67" s="1"/>
      <c r="O67" s="1"/>
      <c r="P67" s="1"/>
      <c r="Q67" s="1"/>
      <c r="R67" s="1"/>
      <c r="S67" s="1"/>
      <c r="T67" s="1"/>
      <c r="U67" s="1"/>
      <c r="V67" s="1"/>
      <c r="W67" s="1"/>
    </row>
    <row r="68" spans="1:23" ht="12.75">
      <c r="A68" s="95"/>
      <c r="B68" s="1"/>
      <c r="C68" s="1"/>
      <c r="D68" s="1"/>
      <c r="E68" s="1"/>
      <c r="F68" s="1"/>
      <c r="G68" s="1"/>
      <c r="H68" s="1"/>
      <c r="I68" s="1"/>
      <c r="J68" s="1"/>
      <c r="K68" s="1"/>
      <c r="L68" s="1"/>
      <c r="M68" s="1"/>
      <c r="N68" s="1"/>
      <c r="O68" s="1"/>
      <c r="P68" s="1"/>
      <c r="Q68" s="1"/>
      <c r="R68" s="1"/>
      <c r="S68" s="1"/>
      <c r="T68" s="1"/>
      <c r="U68" s="1"/>
      <c r="V68" s="1"/>
      <c r="W68" s="1"/>
    </row>
    <row r="69" spans="1:23" ht="12.75">
      <c r="A69" s="94"/>
      <c r="B69" s="1"/>
      <c r="C69" s="1"/>
      <c r="D69" s="1"/>
      <c r="E69" s="1"/>
      <c r="F69" s="1"/>
      <c r="G69" s="1"/>
      <c r="H69" s="1"/>
      <c r="I69" s="1"/>
      <c r="J69" s="1"/>
      <c r="K69" s="1"/>
      <c r="L69" s="1"/>
      <c r="M69" s="1"/>
      <c r="N69" s="1"/>
      <c r="O69" s="1"/>
      <c r="P69" s="1"/>
      <c r="Q69" s="1"/>
      <c r="R69" s="1"/>
      <c r="S69" s="1"/>
      <c r="T69" s="1"/>
      <c r="U69" s="1"/>
      <c r="V69" s="1"/>
      <c r="W69" s="1"/>
    </row>
    <row r="70" spans="1:23" ht="12.75">
      <c r="A70" s="28"/>
      <c r="B70" s="97"/>
      <c r="C70" s="1"/>
      <c r="D70" s="1"/>
      <c r="E70" s="1"/>
      <c r="F70" s="1"/>
      <c r="G70" s="1"/>
      <c r="H70" s="1"/>
      <c r="I70" s="1"/>
      <c r="J70" s="1"/>
      <c r="K70" s="1"/>
      <c r="L70" s="1"/>
      <c r="M70" s="1"/>
      <c r="N70" s="1"/>
      <c r="O70" s="1"/>
      <c r="P70" s="1"/>
      <c r="Q70" s="1"/>
      <c r="R70" s="1"/>
      <c r="S70" s="1"/>
      <c r="T70" s="1"/>
      <c r="U70" s="1"/>
      <c r="V70" s="1"/>
      <c r="W70" s="1"/>
    </row>
    <row r="71" spans="1:23" ht="12.75">
      <c r="A71" s="7"/>
      <c r="B71" s="28"/>
      <c r="C71" s="1"/>
      <c r="D71" s="1"/>
      <c r="E71" s="1"/>
      <c r="F71" s="1"/>
      <c r="G71" s="1"/>
      <c r="H71" s="1"/>
      <c r="I71" s="1"/>
      <c r="J71" s="1"/>
      <c r="K71" s="1"/>
      <c r="L71" s="1"/>
      <c r="M71" s="1"/>
      <c r="N71" s="1"/>
      <c r="O71" s="1"/>
      <c r="P71" s="1"/>
      <c r="Q71" s="1"/>
      <c r="R71" s="1"/>
      <c r="S71" s="1"/>
      <c r="T71" s="1"/>
      <c r="U71" s="1"/>
      <c r="V71" s="1"/>
      <c r="W71" s="1"/>
    </row>
    <row r="72" spans="1:23" ht="12.75">
      <c r="A72" s="28"/>
      <c r="B72" s="1"/>
      <c r="C72" s="1"/>
      <c r="D72" s="1"/>
      <c r="E72" s="1"/>
      <c r="F72" s="1"/>
      <c r="G72" s="1"/>
      <c r="H72" s="1"/>
      <c r="I72" s="1"/>
      <c r="J72" s="1"/>
      <c r="K72" s="1"/>
      <c r="L72" s="1"/>
      <c r="M72" s="1"/>
      <c r="N72" s="1"/>
      <c r="O72" s="1"/>
      <c r="P72" s="1"/>
      <c r="Q72" s="1"/>
      <c r="R72" s="1"/>
      <c r="S72" s="1"/>
      <c r="T72" s="1"/>
      <c r="U72" s="1"/>
      <c r="V72" s="1"/>
      <c r="W72" s="1"/>
    </row>
    <row r="73" spans="1:23" ht="12.75">
      <c r="A73" s="28"/>
      <c r="B73" s="1"/>
      <c r="C73" s="1"/>
      <c r="D73" s="1"/>
      <c r="E73" s="1"/>
      <c r="F73" s="1"/>
      <c r="G73" s="1"/>
      <c r="H73" s="1"/>
      <c r="I73" s="1"/>
      <c r="J73" s="1"/>
      <c r="K73" s="1"/>
      <c r="L73" s="1"/>
      <c r="M73" s="1"/>
      <c r="N73" s="1"/>
      <c r="O73" s="1"/>
      <c r="P73" s="1"/>
      <c r="Q73" s="1"/>
      <c r="R73" s="1"/>
      <c r="S73" s="1"/>
      <c r="T73" s="1"/>
      <c r="U73" s="1"/>
      <c r="V73" s="1"/>
      <c r="W73" s="1"/>
    </row>
    <row r="74" spans="1:23" ht="12.75">
      <c r="A74" s="1"/>
      <c r="B74" s="1"/>
      <c r="C74" s="1"/>
      <c r="D74" s="1"/>
      <c r="E74" s="1"/>
      <c r="F74" s="1"/>
      <c r="G74" s="1"/>
      <c r="H74" s="1"/>
      <c r="I74" s="1"/>
      <c r="J74" s="1"/>
      <c r="K74" s="1"/>
      <c r="L74" s="1"/>
      <c r="M74" s="1"/>
      <c r="N74" s="1"/>
      <c r="O74" s="1"/>
      <c r="P74" s="1"/>
      <c r="Q74" s="1"/>
      <c r="R74" s="1"/>
      <c r="S74" s="1"/>
      <c r="T74" s="1"/>
      <c r="U74" s="1"/>
      <c r="V74" s="1"/>
      <c r="W74" s="1"/>
    </row>
    <row r="75" spans="1:23" ht="12.75">
      <c r="A75" s="297"/>
      <c r="B75" s="289"/>
      <c r="C75" s="289"/>
      <c r="D75" s="289"/>
      <c r="E75" s="289"/>
      <c r="F75" s="289"/>
      <c r="G75" s="289"/>
      <c r="H75" s="289"/>
      <c r="I75" s="289"/>
      <c r="J75" s="289"/>
      <c r="K75" s="289"/>
      <c r="L75" s="289"/>
      <c r="M75" s="289"/>
      <c r="N75" s="289"/>
      <c r="O75" s="294"/>
      <c r="P75" s="1"/>
      <c r="Q75" s="1"/>
      <c r="R75" s="1"/>
      <c r="S75" s="1"/>
      <c r="T75" s="1"/>
      <c r="U75" s="1"/>
      <c r="V75" s="1"/>
      <c r="W75" s="1"/>
    </row>
    <row r="76" spans="1:23" ht="12.75">
      <c r="A76" s="1"/>
      <c r="B76" s="1"/>
      <c r="C76" s="1"/>
      <c r="D76" s="1"/>
      <c r="E76" s="1"/>
      <c r="F76" s="1"/>
      <c r="G76" s="1"/>
      <c r="H76" s="1"/>
      <c r="I76" s="1"/>
      <c r="J76" s="1"/>
      <c r="K76" s="1"/>
      <c r="L76" s="1"/>
      <c r="M76" s="1"/>
      <c r="N76" s="1"/>
      <c r="O76" s="1"/>
      <c r="P76" s="1"/>
      <c r="Q76" s="1"/>
      <c r="R76" s="1"/>
      <c r="S76" s="1"/>
      <c r="T76" s="1"/>
      <c r="U76" s="1"/>
      <c r="V76" s="1"/>
      <c r="W76" s="1"/>
    </row>
    <row r="77" spans="1:23" ht="12.75">
      <c r="A77" s="28"/>
      <c r="B77" s="1"/>
      <c r="C77" s="1"/>
      <c r="D77" s="1"/>
      <c r="E77" s="1"/>
      <c r="F77" s="1"/>
      <c r="G77" s="1"/>
      <c r="H77" s="1"/>
      <c r="I77" s="1"/>
      <c r="J77" s="1"/>
      <c r="K77" s="1"/>
      <c r="L77" s="1"/>
      <c r="M77" s="1"/>
      <c r="N77" s="1"/>
      <c r="O77" s="1"/>
      <c r="P77" s="1"/>
      <c r="Q77" s="1"/>
      <c r="R77" s="1"/>
      <c r="S77" s="1"/>
      <c r="T77" s="1"/>
      <c r="U77" s="1"/>
      <c r="V77" s="1"/>
      <c r="W77" s="1"/>
    </row>
    <row r="78" spans="1:23" ht="12.75">
      <c r="A78" s="1"/>
      <c r="B78" s="1"/>
      <c r="C78" s="1"/>
      <c r="D78" s="1"/>
      <c r="E78" s="1"/>
      <c r="F78" s="1"/>
      <c r="G78" s="1"/>
      <c r="H78" s="1"/>
      <c r="I78" s="1"/>
      <c r="J78" s="1"/>
      <c r="K78" s="1"/>
      <c r="L78" s="1"/>
      <c r="M78" s="1"/>
      <c r="N78" s="1"/>
      <c r="O78" s="1"/>
      <c r="P78" s="1"/>
      <c r="Q78" s="1"/>
      <c r="R78" s="1"/>
      <c r="S78" s="1"/>
      <c r="T78" s="1"/>
      <c r="U78" s="1"/>
      <c r="V78" s="1"/>
      <c r="W78" s="1"/>
    </row>
    <row r="79" spans="1:23" ht="12.75">
      <c r="A79" s="1"/>
      <c r="B79" s="1"/>
      <c r="C79" s="1"/>
      <c r="D79" s="1"/>
      <c r="E79" s="1"/>
      <c r="F79" s="1"/>
      <c r="G79" s="1"/>
      <c r="H79" s="1"/>
      <c r="I79" s="1"/>
      <c r="J79" s="1"/>
      <c r="K79" s="1"/>
      <c r="L79" s="1"/>
      <c r="M79" s="1"/>
      <c r="N79" s="1"/>
      <c r="O79" s="1"/>
      <c r="P79" s="1"/>
      <c r="Q79" s="1"/>
      <c r="R79" s="1"/>
      <c r="S79" s="1"/>
      <c r="T79" s="1"/>
      <c r="U79" s="1"/>
      <c r="V79" s="1"/>
      <c r="W79" s="1"/>
    </row>
    <row r="80" spans="1:23" ht="12.75">
      <c r="A80" s="1"/>
      <c r="B80" s="1"/>
      <c r="C80" s="1"/>
      <c r="D80" s="1"/>
      <c r="E80" s="1"/>
      <c r="F80" s="1"/>
      <c r="G80" s="1"/>
      <c r="H80" s="1"/>
      <c r="I80" s="1"/>
      <c r="J80" s="1"/>
      <c r="K80" s="1"/>
      <c r="L80" s="1"/>
      <c r="M80" s="1"/>
      <c r="N80" s="1"/>
      <c r="O80" s="1"/>
      <c r="P80" s="1"/>
      <c r="Q80" s="1"/>
      <c r="R80" s="1"/>
      <c r="S80" s="1"/>
      <c r="T80" s="1"/>
      <c r="U80" s="1"/>
      <c r="V80" s="1"/>
      <c r="W80" s="1"/>
    </row>
    <row r="81" spans="1:23" ht="12.75">
      <c r="A81" s="1"/>
      <c r="B81" s="1"/>
      <c r="C81" s="1"/>
      <c r="D81" s="1"/>
      <c r="E81" s="1"/>
      <c r="F81" s="1"/>
      <c r="G81" s="1"/>
      <c r="H81" s="1"/>
      <c r="I81" s="1"/>
      <c r="J81" s="1"/>
      <c r="K81" s="1"/>
      <c r="L81" s="1"/>
      <c r="M81" s="1"/>
      <c r="N81" s="1"/>
      <c r="O81" s="1"/>
      <c r="P81" s="1"/>
      <c r="Q81" s="1"/>
      <c r="R81" s="1"/>
      <c r="S81" s="1"/>
      <c r="T81" s="1"/>
      <c r="U81" s="1"/>
      <c r="V81" s="1"/>
      <c r="W81" s="1"/>
    </row>
    <row r="82" spans="1:23" ht="12.75">
      <c r="A82" s="1"/>
      <c r="B82" s="1"/>
      <c r="C82" s="1"/>
      <c r="D82" s="1"/>
      <c r="E82" s="1"/>
      <c r="F82" s="1"/>
      <c r="G82" s="1"/>
      <c r="H82" s="1"/>
      <c r="I82" s="1"/>
      <c r="J82" s="1"/>
      <c r="K82" s="1"/>
      <c r="L82" s="1"/>
      <c r="M82" s="1"/>
      <c r="N82" s="1"/>
      <c r="O82" s="1"/>
      <c r="P82" s="1"/>
      <c r="Q82" s="1"/>
      <c r="R82" s="1"/>
      <c r="S82" s="1"/>
      <c r="T82" s="1"/>
      <c r="U82" s="1"/>
      <c r="V82" s="1"/>
      <c r="W82" s="1"/>
    </row>
    <row r="83" spans="1:23" ht="12.75">
      <c r="A83" s="1"/>
      <c r="B83" s="1"/>
      <c r="C83" s="1"/>
      <c r="D83" s="1"/>
      <c r="E83" s="1"/>
      <c r="F83" s="1"/>
      <c r="G83" s="1"/>
      <c r="H83" s="1"/>
      <c r="I83" s="1"/>
      <c r="J83" s="1"/>
      <c r="K83" s="1"/>
      <c r="L83" s="1"/>
      <c r="M83" s="1"/>
      <c r="N83" s="1"/>
      <c r="O83" s="1"/>
      <c r="P83" s="1"/>
      <c r="Q83" s="1"/>
      <c r="R83" s="1"/>
      <c r="S83" s="1"/>
      <c r="T83" s="1"/>
      <c r="U83" s="1"/>
      <c r="V83" s="1"/>
      <c r="W83" s="1"/>
    </row>
    <row r="84" spans="1:23" ht="12.75">
      <c r="A84" s="1"/>
      <c r="B84" s="1"/>
      <c r="C84" s="1"/>
      <c r="D84" s="1"/>
      <c r="E84" s="1"/>
      <c r="F84" s="1"/>
      <c r="G84" s="1"/>
      <c r="H84" s="1"/>
      <c r="I84" s="1"/>
      <c r="J84" s="1"/>
      <c r="K84" s="1"/>
      <c r="L84" s="1"/>
      <c r="M84" s="1"/>
      <c r="N84" s="1"/>
      <c r="O84" s="1"/>
      <c r="P84" s="1"/>
      <c r="Q84" s="1"/>
      <c r="R84" s="1"/>
      <c r="S84" s="1"/>
      <c r="T84" s="1"/>
      <c r="U84" s="1"/>
      <c r="V84" s="1"/>
      <c r="W84" s="1"/>
    </row>
    <row r="85" spans="1:23" ht="12.75">
      <c r="A85" s="1"/>
      <c r="B85" s="1"/>
      <c r="C85" s="1"/>
      <c r="D85" s="1"/>
      <c r="E85" s="1"/>
      <c r="F85" s="1"/>
      <c r="G85" s="1"/>
      <c r="H85" s="1"/>
      <c r="I85" s="1"/>
      <c r="J85" s="1"/>
      <c r="K85" s="1"/>
      <c r="L85" s="1"/>
      <c r="M85" s="1"/>
      <c r="N85" s="1"/>
      <c r="O85" s="1"/>
      <c r="P85" s="1"/>
      <c r="Q85" s="1"/>
      <c r="R85" s="1"/>
      <c r="S85" s="1"/>
      <c r="T85" s="1"/>
      <c r="U85" s="1"/>
      <c r="V85" s="1"/>
      <c r="W85" s="1"/>
    </row>
    <row r="86" spans="1:23" ht="12.75">
      <c r="A86" s="1"/>
      <c r="B86" s="1"/>
      <c r="C86" s="1"/>
      <c r="D86" s="1"/>
      <c r="E86" s="1"/>
      <c r="F86" s="1"/>
      <c r="G86" s="1"/>
      <c r="H86" s="1"/>
      <c r="I86" s="1"/>
      <c r="J86" s="1"/>
      <c r="K86" s="1"/>
      <c r="L86" s="1"/>
      <c r="M86" s="1"/>
      <c r="N86" s="1"/>
      <c r="O86" s="1"/>
      <c r="P86" s="1"/>
      <c r="Q86" s="1"/>
      <c r="R86" s="1"/>
      <c r="S86" s="1"/>
      <c r="T86" s="1"/>
      <c r="U86" s="1"/>
      <c r="V86" s="1"/>
      <c r="W86" s="1"/>
    </row>
    <row r="87" spans="1:23" ht="12.75">
      <c r="A87" s="1"/>
      <c r="B87" s="1"/>
      <c r="C87" s="1"/>
      <c r="D87" s="1"/>
      <c r="E87" s="1"/>
      <c r="F87" s="1"/>
      <c r="G87" s="1"/>
      <c r="H87" s="1"/>
      <c r="I87" s="1"/>
      <c r="J87" s="1"/>
      <c r="K87" s="1"/>
      <c r="L87" s="1"/>
      <c r="M87" s="1"/>
      <c r="N87" s="1"/>
      <c r="O87" s="1"/>
      <c r="P87" s="1"/>
      <c r="Q87" s="1"/>
      <c r="R87" s="1"/>
      <c r="S87" s="1"/>
      <c r="T87" s="1"/>
      <c r="U87" s="1"/>
      <c r="V87" s="1"/>
      <c r="W87" s="1"/>
    </row>
    <row r="88" spans="1:23" ht="12.75">
      <c r="A88" s="1"/>
      <c r="B88" s="1"/>
      <c r="C88" s="1"/>
      <c r="D88" s="1"/>
      <c r="E88" s="1"/>
      <c r="F88" s="1"/>
      <c r="G88" s="1"/>
      <c r="H88" s="1"/>
      <c r="I88" s="1"/>
      <c r="J88" s="1"/>
      <c r="K88" s="1"/>
      <c r="L88" s="1"/>
      <c r="M88" s="1"/>
      <c r="N88" s="1"/>
      <c r="O88" s="1"/>
      <c r="P88" s="1"/>
      <c r="Q88" s="1"/>
      <c r="R88" s="1"/>
      <c r="S88" s="1"/>
      <c r="T88" s="1"/>
      <c r="U88" s="1"/>
      <c r="V88" s="1"/>
      <c r="W88" s="1"/>
    </row>
    <row r="89" spans="1:23" ht="12.75">
      <c r="A89" s="1"/>
      <c r="B89" s="1"/>
      <c r="C89" s="1"/>
      <c r="D89" s="1"/>
      <c r="E89" s="1"/>
      <c r="F89" s="1"/>
      <c r="G89" s="1"/>
      <c r="H89" s="1"/>
      <c r="I89" s="1"/>
      <c r="J89" s="1"/>
      <c r="K89" s="1"/>
      <c r="L89" s="1"/>
      <c r="M89" s="1"/>
      <c r="N89" s="1"/>
      <c r="O89" s="1"/>
      <c r="P89" s="1"/>
      <c r="Q89" s="1"/>
      <c r="R89" s="1"/>
      <c r="S89" s="1"/>
      <c r="T89" s="1"/>
      <c r="U89" s="1"/>
      <c r="V89" s="1"/>
      <c r="W89" s="1"/>
    </row>
    <row r="90" spans="1:23" ht="12.75">
      <c r="A90" s="1"/>
      <c r="B90" s="1"/>
      <c r="C90" s="1"/>
      <c r="D90" s="1"/>
      <c r="E90" s="1"/>
      <c r="F90" s="1"/>
      <c r="G90" s="1"/>
      <c r="H90" s="1"/>
      <c r="I90" s="1"/>
      <c r="J90" s="1"/>
      <c r="K90" s="1"/>
      <c r="L90" s="1"/>
      <c r="M90" s="1"/>
      <c r="N90" s="1"/>
      <c r="O90" s="1"/>
      <c r="P90" s="1"/>
      <c r="Q90" s="1"/>
      <c r="R90" s="1"/>
      <c r="S90" s="1"/>
      <c r="T90" s="1"/>
      <c r="U90" s="1"/>
      <c r="V90" s="1"/>
      <c r="W90" s="1"/>
    </row>
    <row r="91" spans="1:23" ht="12.75">
      <c r="A91" s="1"/>
      <c r="B91" s="1"/>
      <c r="C91" s="1"/>
      <c r="D91" s="1"/>
      <c r="E91" s="1"/>
      <c r="F91" s="1"/>
      <c r="G91" s="1"/>
      <c r="H91" s="1"/>
      <c r="I91" s="1"/>
      <c r="J91" s="1"/>
      <c r="K91" s="1"/>
      <c r="L91" s="1"/>
      <c r="M91" s="1"/>
      <c r="N91" s="1"/>
      <c r="O91" s="1"/>
      <c r="P91" s="1"/>
      <c r="Q91" s="1"/>
      <c r="R91" s="1"/>
      <c r="S91" s="1"/>
      <c r="T91" s="1"/>
      <c r="U91" s="1"/>
      <c r="V91" s="1"/>
      <c r="W91" s="1"/>
    </row>
    <row r="92" spans="1:23" ht="12.75">
      <c r="A92" s="1"/>
      <c r="B92" s="1"/>
      <c r="C92" s="1"/>
      <c r="D92" s="1"/>
      <c r="E92" s="1"/>
      <c r="F92" s="1"/>
      <c r="G92" s="1"/>
      <c r="H92" s="1"/>
      <c r="I92" s="1"/>
      <c r="J92" s="1"/>
      <c r="K92" s="1"/>
      <c r="L92" s="1"/>
      <c r="M92" s="1"/>
      <c r="N92" s="1"/>
      <c r="O92" s="1"/>
      <c r="P92" s="1"/>
      <c r="Q92" s="1"/>
      <c r="R92" s="1"/>
      <c r="S92" s="1"/>
      <c r="T92" s="1"/>
      <c r="U92" s="1"/>
      <c r="V92" s="1"/>
      <c r="W92" s="1"/>
    </row>
    <row r="93" spans="1:23" ht="12.75">
      <c r="A93" s="1"/>
      <c r="B93" s="1"/>
      <c r="C93" s="1"/>
      <c r="D93" s="1"/>
      <c r="E93" s="1"/>
      <c r="F93" s="1"/>
      <c r="G93" s="1"/>
      <c r="H93" s="1"/>
      <c r="I93" s="1"/>
      <c r="J93" s="1"/>
      <c r="K93" s="1"/>
      <c r="L93" s="1"/>
      <c r="M93" s="1"/>
      <c r="N93" s="1"/>
      <c r="O93" s="1"/>
      <c r="P93" s="1"/>
      <c r="Q93" s="1"/>
      <c r="R93" s="1"/>
      <c r="S93" s="1"/>
      <c r="T93" s="1"/>
      <c r="U93" s="1"/>
      <c r="V93" s="1"/>
      <c r="W93" s="1"/>
    </row>
    <row r="94" spans="1:23" ht="12.75">
      <c r="A94" s="1"/>
      <c r="B94" s="1"/>
      <c r="C94" s="1"/>
      <c r="D94" s="1"/>
      <c r="E94" s="1"/>
      <c r="F94" s="1"/>
      <c r="G94" s="1"/>
      <c r="H94" s="1"/>
      <c r="I94" s="1"/>
      <c r="J94" s="1"/>
      <c r="K94" s="1"/>
      <c r="L94" s="1"/>
      <c r="M94" s="1"/>
      <c r="N94" s="1"/>
      <c r="O94" s="1"/>
      <c r="P94" s="1"/>
      <c r="Q94" s="1"/>
      <c r="R94" s="1"/>
      <c r="S94" s="1"/>
      <c r="T94" s="1"/>
      <c r="U94" s="1"/>
      <c r="V94" s="1"/>
      <c r="W94" s="1"/>
    </row>
    <row r="95" spans="1:23" ht="12.75">
      <c r="A95" s="1"/>
      <c r="B95" s="1"/>
      <c r="C95" s="1"/>
      <c r="D95" s="1"/>
      <c r="E95" s="1"/>
      <c r="F95" s="1"/>
      <c r="G95" s="1"/>
      <c r="H95" s="1"/>
      <c r="I95" s="1"/>
      <c r="J95" s="1"/>
      <c r="K95" s="1"/>
      <c r="L95" s="1"/>
      <c r="M95" s="1"/>
      <c r="N95" s="1"/>
      <c r="O95" s="1"/>
      <c r="P95" s="1"/>
      <c r="Q95" s="1"/>
      <c r="R95" s="1"/>
      <c r="S95" s="1"/>
      <c r="T95" s="1"/>
      <c r="U95" s="1"/>
      <c r="V95" s="1"/>
      <c r="W95" s="1"/>
    </row>
    <row r="96" spans="1:23" ht="12.75">
      <c r="A96" s="1"/>
      <c r="B96" s="1"/>
      <c r="C96" s="1"/>
      <c r="D96" s="1"/>
      <c r="E96" s="1"/>
      <c r="F96" s="1"/>
      <c r="G96" s="1"/>
      <c r="H96" s="1"/>
      <c r="I96" s="1"/>
      <c r="J96" s="1"/>
      <c r="K96" s="1"/>
      <c r="L96" s="1"/>
      <c r="M96" s="1"/>
      <c r="N96" s="1"/>
      <c r="O96" s="1"/>
      <c r="P96" s="1"/>
      <c r="Q96" s="1"/>
      <c r="R96" s="1"/>
      <c r="S96" s="1"/>
      <c r="T96" s="1"/>
      <c r="U96" s="1"/>
      <c r="V96" s="1"/>
      <c r="W96" s="1"/>
    </row>
    <row r="97" spans="1:23" ht="12.75">
      <c r="A97" s="1"/>
      <c r="B97" s="1"/>
      <c r="C97" s="1"/>
      <c r="D97" s="1"/>
      <c r="E97" s="1"/>
      <c r="F97" s="1"/>
      <c r="G97" s="1"/>
      <c r="H97" s="1"/>
      <c r="I97" s="1"/>
      <c r="J97" s="1"/>
      <c r="K97" s="1"/>
      <c r="L97" s="1"/>
      <c r="M97" s="1"/>
      <c r="N97" s="1"/>
      <c r="O97" s="1"/>
      <c r="P97" s="1"/>
      <c r="Q97" s="1"/>
      <c r="R97" s="1"/>
      <c r="S97" s="1"/>
      <c r="T97" s="1"/>
      <c r="U97" s="1"/>
      <c r="V97" s="1"/>
      <c r="W97" s="1"/>
    </row>
    <row r="98" spans="1:23" ht="12.75">
      <c r="A98" s="1"/>
      <c r="B98" s="1"/>
      <c r="C98" s="1"/>
      <c r="D98" s="1"/>
      <c r="E98" s="1"/>
      <c r="F98" s="1"/>
      <c r="G98" s="1"/>
      <c r="H98" s="1"/>
      <c r="I98" s="1"/>
      <c r="J98" s="1"/>
      <c r="K98" s="1"/>
      <c r="L98" s="1"/>
      <c r="M98" s="1"/>
      <c r="N98" s="1"/>
      <c r="O98" s="1"/>
      <c r="P98" s="1"/>
      <c r="Q98" s="1"/>
      <c r="R98" s="1"/>
      <c r="S98" s="1"/>
      <c r="T98" s="1"/>
      <c r="U98" s="1"/>
      <c r="V98" s="1"/>
      <c r="W98" s="1"/>
    </row>
    <row r="99" spans="1:23" ht="12.75">
      <c r="A99" s="1"/>
      <c r="B99" s="1"/>
      <c r="C99" s="1"/>
      <c r="D99" s="1"/>
      <c r="E99" s="1"/>
      <c r="F99" s="1"/>
      <c r="G99" s="1"/>
      <c r="H99" s="1"/>
      <c r="I99" s="1"/>
      <c r="J99" s="1"/>
      <c r="K99" s="1"/>
      <c r="L99" s="1"/>
      <c r="M99" s="1"/>
      <c r="N99" s="1"/>
      <c r="O99" s="1"/>
      <c r="P99" s="1"/>
      <c r="Q99" s="1"/>
      <c r="R99" s="1"/>
      <c r="S99" s="1"/>
      <c r="T99" s="1"/>
      <c r="U99" s="1"/>
      <c r="V99" s="1"/>
      <c r="W99" s="1"/>
    </row>
    <row r="100" spans="1:23" ht="12.7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2.7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2.7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2.7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2.7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2.7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2.7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2.7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2.7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2.7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2.7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2.7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2.7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2.7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2.7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2.7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2.7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2.7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2.7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2.7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2.7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2.7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2.7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2.7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2.7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2.7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2.7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2.7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2.7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2.7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2.7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2.7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2.7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2.7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2.7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2.7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2.7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2.7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2.7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2.7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2.7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2.7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2.7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2.7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2.7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2.7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2.7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2.7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2.7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2.7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2.7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2.7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2.7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2.7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2.7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2.7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2.7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2.7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2.7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2.7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2.7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2.7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2.7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2.7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2.7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2.7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2.7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2.7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2.7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2.7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2.7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2.7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2.7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2.7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2.7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2.7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2.7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2.7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2.7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2.7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2.7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2.7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2.7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2.7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2.7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2.7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2.7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2.7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2.7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2.7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2.7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2.7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2.7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2.7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2.7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2.7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2.7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2.7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2.7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2.7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2.7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2.7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2.7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2.7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2.7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2.7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2.7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2.7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2.7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2.7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2.7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2.7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2.7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2.7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2.7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2.7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2.7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2.7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2.7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2.7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2.7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2.7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2.7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2.7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2.7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2.7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2.7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2.7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2.7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2.7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2.7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2.7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2.7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2.7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2.7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2.7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2.7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2.7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2.7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2.7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2.7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2.7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2.7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2.7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2.7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2.7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2.7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2.7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2.7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2.7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2.7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2.7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2.7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2.7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2.7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2.7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2.7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2.7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2.7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2.7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2.7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2.7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2.7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2.7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2.7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2.7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2.7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2.7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2.7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2.7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2.7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2.7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2.7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2.7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2.7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2.7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2.7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2.7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2.7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2.7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2.7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2.7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2.7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2.7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2.7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2.7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2.7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2.7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2.7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2.7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2.7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2.7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2.7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2.7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2.7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2.7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2.7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2.7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2.7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2.7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2.7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2.7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2.7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2.7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2.7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2.7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2.7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2.7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2.7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2.7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2.7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2.7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2.7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2.7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2.7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2.7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2.7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2.7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2.7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2.7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2.7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2.7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2.7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2.7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2.7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2.7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2.7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2.7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2.7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2.7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2.7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2.7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2.7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2.7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2.7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2.7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2.7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2.7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2.7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2.7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2.7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2.7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2.7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2.7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2.7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2.7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2.7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2.7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2.7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2.7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2.7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2.7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2.7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2.7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2.7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2.7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2.7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2.7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2.7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2.7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2.7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2.7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2.7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2.7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2.7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2.7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2.7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2.7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2.7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2.7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2.7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2.7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2.7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2.7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2.7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2.7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2.7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2.7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2.7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2.7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2.7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2.7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2.7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2.7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2.7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2.7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2.7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2.7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2.7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2.7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2.7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2.7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2.7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2.7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2.7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2.7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2.7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2.7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2.7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2.7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2.7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2.7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2.7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2.7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2.7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2.7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2.7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2.7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2.7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2.7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2.7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2.7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2.7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2.7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2.7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2.7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2.7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2.7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2.7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2.7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2.7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2.7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2.7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2.7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2.7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2.7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2.7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2.7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2.7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2.7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2.7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2.7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2.7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2.7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2.7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2.7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2.7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2.7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2.7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2.7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2.7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2.7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2.7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2.7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2.7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2.7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2.7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2.7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2.7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2.7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2.7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2.7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2.7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2.7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2.7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2.7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2.7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2.7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2.7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2.7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2.7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2.7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2.7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2.7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2.7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2.7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2.7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2.7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2.7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2.7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2.7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2.7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2.7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2.7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2.7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2.7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2.7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2.7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2.7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2.7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2.7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2.7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2.7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2.7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2.7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2.7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2.7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2.7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2.7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2.7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2.7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2.7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2.7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2.7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2.7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2.7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2.7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2.7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2.7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2.7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2.7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2.7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2.7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2.7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2.7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2.7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2.7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2.7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2.7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2.7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2.7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2.7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2.7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2.7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2.7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2.7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2.7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2.7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2.7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2.7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2.7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2.7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2.7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2.7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2.7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2.7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2.7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2.7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2.7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2.7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2.7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2.7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2.7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2.7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2.7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2.7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2.7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2.7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2.7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2.7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2.7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2.7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2.7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2.7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2.7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2.7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2.7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2.7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2.7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2.7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2.7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2.7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2.7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2.7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2.7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2.7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2.7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2.7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2.7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2.7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2.7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2.7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2.7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2.7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2.7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2.7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2.7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2.7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2.7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2.7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2.7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2.7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2.7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2.7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2.7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2.7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2.7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2.7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2.7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2.7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2.7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2.7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2.7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2.7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2.7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2.7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2.7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2.7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2.7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2.7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2.7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2.7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2.7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2.7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2.7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2.7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2.7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2.7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2.7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2.7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2.7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2.7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2.7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2.7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2.7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2.7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2.7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2.7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2.7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2.7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2.7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2.7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2.7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2.7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2.7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2.7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2.7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2.7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2.7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2.7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2.7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2.7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2.7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2.7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2.7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2.7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2.7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2.7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2.7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2.7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2.7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2.7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2.7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2.7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2.7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2.7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2.7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2.7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2.7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2.7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2.7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2.7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2.7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2.7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2.7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2.7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2.7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2.7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2.7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2.7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2.7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2.7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2.7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2.7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2.7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2.7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2.7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2.7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2.7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2.7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2.7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2.7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2.7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2.7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2.7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2.7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2.7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2.7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2.7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2.7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2.7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2.7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2.7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2.7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2.7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2.7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2.7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2.7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2.7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2.7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2.7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2.7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2.7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2.7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2.7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2.7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2.7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2.7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2.7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2.7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2.7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2.7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2.7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2.7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2.7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2.7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2.7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2.7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2.7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2.7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2.7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2.7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2.7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2.7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2.7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2.7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2.7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2.7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2.7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2.7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2.7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2.7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2.7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2.7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2.7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2.7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2.7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2.7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2.7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2.7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2.7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2.7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2.7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2.7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2.7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2.7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2.7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2.7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2.7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2.7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2.7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2.7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2.7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2.7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2.7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2.7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2.7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2.7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2.7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2.7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2.7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2.7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2.7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2.7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2.7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2.75">
      <c r="A909" s="1"/>
      <c r="B909" s="1"/>
      <c r="C909" s="1"/>
      <c r="D909" s="1"/>
      <c r="E909" s="1"/>
      <c r="F909" s="1"/>
      <c r="G909" s="1"/>
      <c r="H909" s="1"/>
      <c r="I909" s="1"/>
      <c r="J909" s="1"/>
      <c r="K909" s="1"/>
      <c r="L909" s="1"/>
      <c r="M909" s="1"/>
      <c r="N909" s="1"/>
      <c r="O909" s="1"/>
      <c r="P909" s="1"/>
      <c r="Q909" s="1"/>
      <c r="R909" s="1"/>
      <c r="S909" s="1"/>
      <c r="T909" s="1"/>
      <c r="U909" s="1"/>
      <c r="V909" s="1"/>
      <c r="W909" s="1"/>
    </row>
  </sheetData>
  <mergeCells count="38">
    <mergeCell ref="A75:O75"/>
    <mergeCell ref="A49:O49"/>
    <mergeCell ref="A50:O50"/>
    <mergeCell ref="A51:O51"/>
    <mergeCell ref="A52:O52"/>
    <mergeCell ref="A53:O53"/>
    <mergeCell ref="A54:O54"/>
    <mergeCell ref="A55:O55"/>
    <mergeCell ref="B42:C42"/>
    <mergeCell ref="B43:C43"/>
    <mergeCell ref="A48:O48"/>
    <mergeCell ref="A56:O56"/>
    <mergeCell ref="A57:O57"/>
    <mergeCell ref="B37:C37"/>
    <mergeCell ref="B38:C38"/>
    <mergeCell ref="B39:C39"/>
    <mergeCell ref="B40:C40"/>
    <mergeCell ref="B41:C41"/>
    <mergeCell ref="B33:C33"/>
    <mergeCell ref="B34:C34"/>
    <mergeCell ref="B35:C35"/>
    <mergeCell ref="G35:H35"/>
    <mergeCell ref="B36:C36"/>
    <mergeCell ref="G36:H36"/>
    <mergeCell ref="A6:O6"/>
    <mergeCell ref="A7:O7"/>
    <mergeCell ref="A8:O8"/>
    <mergeCell ref="N9:O9"/>
    <mergeCell ref="A10:A13"/>
    <mergeCell ref="B10:O10"/>
    <mergeCell ref="B11:O11"/>
    <mergeCell ref="B12:N12"/>
    <mergeCell ref="O12:O13"/>
    <mergeCell ref="A1:O1"/>
    <mergeCell ref="A2:O2"/>
    <mergeCell ref="A3:O3"/>
    <mergeCell ref="A4:O4"/>
    <mergeCell ref="A5:O5"/>
  </mergeCells>
  <printOptions horizontalCentered="1" gridLines="1"/>
  <pageMargins left="0.7" right="0.7" top="0.75" bottom="0.75" header="0" footer="0"/>
  <pageSetup paperSize="9" pageOrder="overThenDown" orientation="landscape" cellComments="atEnd"/>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outlinePr summaryBelow="0" summaryRight="0"/>
    <pageSetUpPr fitToPage="1"/>
  </sheetPr>
  <dimension ref="A1:N141"/>
  <sheetViews>
    <sheetView workbookViewId="0"/>
  </sheetViews>
  <sheetFormatPr defaultColWidth="12.5703125" defaultRowHeight="15.75" customHeight="1"/>
  <cols>
    <col min="1" max="1" width="29.7109375" customWidth="1"/>
    <col min="2" max="2" width="16.42578125" customWidth="1"/>
    <col min="3" max="3" width="22.140625" customWidth="1"/>
    <col min="4" max="4" width="36.42578125" customWidth="1"/>
    <col min="5" max="5" width="14" customWidth="1"/>
    <col min="6" max="6" width="14.28515625" customWidth="1"/>
    <col min="7" max="7" width="11.42578125" customWidth="1"/>
    <col min="8" max="8" width="13.42578125" customWidth="1"/>
    <col min="9" max="9" width="9.42578125" customWidth="1"/>
    <col min="10" max="10" width="3.5703125" customWidth="1"/>
    <col min="11" max="11" width="11.140625" customWidth="1"/>
    <col min="12" max="12" width="3.85546875" customWidth="1"/>
    <col min="13" max="13" width="11.140625" customWidth="1"/>
    <col min="14" max="14" width="3.7109375" customWidth="1"/>
  </cols>
  <sheetData>
    <row r="1" spans="1:12" ht="15.75" customHeight="1">
      <c r="A1" s="142" t="s">
        <v>99</v>
      </c>
    </row>
    <row r="2" spans="1:12" ht="15.75" customHeight="1">
      <c r="A2" s="143" t="s">
        <v>100</v>
      </c>
      <c r="B2" s="143" t="s">
        <v>101</v>
      </c>
      <c r="C2" s="104"/>
      <c r="D2" s="144"/>
      <c r="E2" s="145">
        <v>5537.2</v>
      </c>
    </row>
    <row r="3" spans="1:12" ht="15.75" customHeight="1">
      <c r="A3" s="143" t="s">
        <v>102</v>
      </c>
      <c r="B3" s="146" t="s">
        <v>103</v>
      </c>
      <c r="C3" s="104"/>
      <c r="D3" s="144"/>
      <c r="E3" s="145">
        <v>737519.99</v>
      </c>
    </row>
    <row r="4" spans="1:12" ht="15.75" customHeight="1">
      <c r="A4" s="143" t="s">
        <v>104</v>
      </c>
      <c r="B4" s="146" t="s">
        <v>105</v>
      </c>
      <c r="C4" s="104"/>
      <c r="D4" s="144"/>
      <c r="E4" s="145">
        <v>1994099.38</v>
      </c>
    </row>
    <row r="5" spans="1:12" ht="15.75" customHeight="1">
      <c r="A5" s="147" t="s">
        <v>106</v>
      </c>
      <c r="B5" s="148" t="s">
        <v>107</v>
      </c>
      <c r="C5" s="149"/>
      <c r="D5" s="150"/>
      <c r="E5" s="151">
        <v>101461.89</v>
      </c>
    </row>
    <row r="6" spans="1:12" ht="15.75" customHeight="1">
      <c r="B6" s="152" t="s">
        <v>108</v>
      </c>
      <c r="D6" s="153"/>
      <c r="E6" s="153">
        <f>SUM(E2:E5)</f>
        <v>2838618.46</v>
      </c>
    </row>
    <row r="7" spans="1:12" ht="15.75" customHeight="1">
      <c r="A7" s="154" t="s">
        <v>109</v>
      </c>
      <c r="B7" s="154" t="s">
        <v>110</v>
      </c>
      <c r="C7" s="149"/>
      <c r="D7" s="150"/>
      <c r="E7" s="151">
        <v>233128737.83000001</v>
      </c>
    </row>
    <row r="8" spans="1:12" ht="15.75" customHeight="1">
      <c r="A8" s="104"/>
      <c r="B8" s="152" t="s">
        <v>97</v>
      </c>
      <c r="C8" s="104"/>
      <c r="D8" s="138"/>
      <c r="E8" s="153">
        <f>E6+E7</f>
        <v>235967356.29000002</v>
      </c>
      <c r="F8" s="155">
        <f>E8-B90</f>
        <v>0</v>
      </c>
    </row>
    <row r="9" spans="1:12" ht="15.75" customHeight="1">
      <c r="L9" s="156"/>
    </row>
    <row r="10" spans="1:12" ht="15.75" customHeight="1">
      <c r="F10" s="153"/>
      <c r="L10" s="157"/>
    </row>
    <row r="11" spans="1:12" ht="15.75" customHeight="1">
      <c r="A11" s="85" t="s">
        <v>71</v>
      </c>
      <c r="B11" s="158"/>
    </row>
    <row r="12" spans="1:12" ht="15.75" customHeight="1">
      <c r="A12" s="158" t="s">
        <v>111</v>
      </c>
      <c r="B12" s="158"/>
      <c r="C12" s="104"/>
      <c r="D12" s="159"/>
      <c r="E12" s="159"/>
    </row>
    <row r="13" spans="1:12" ht="15.75" customHeight="1">
      <c r="A13" s="160" t="s">
        <v>112</v>
      </c>
      <c r="B13" s="161" t="s">
        <v>113</v>
      </c>
      <c r="C13" s="162"/>
      <c r="D13" s="163"/>
      <c r="E13" s="145">
        <v>9150806.6799999997</v>
      </c>
      <c r="G13" s="139"/>
    </row>
    <row r="14" spans="1:12" ht="15.75" customHeight="1">
      <c r="A14" s="147" t="s">
        <v>114</v>
      </c>
      <c r="B14" s="164" t="s">
        <v>115</v>
      </c>
      <c r="C14" s="11"/>
      <c r="D14" s="165"/>
      <c r="E14" s="151">
        <v>31676.87</v>
      </c>
    </row>
    <row r="15" spans="1:12" ht="15.75" customHeight="1">
      <c r="B15" s="142" t="s">
        <v>97</v>
      </c>
      <c r="C15" s="162"/>
      <c r="D15" s="166"/>
      <c r="E15" s="167">
        <f>SUM(E13:E14)</f>
        <v>9182483.5499999989</v>
      </c>
    </row>
    <row r="17" spans="1:12" ht="15.75" customHeight="1">
      <c r="A17" s="168" t="s">
        <v>116</v>
      </c>
      <c r="B17" s="304" t="s">
        <v>117</v>
      </c>
      <c r="C17" s="289"/>
      <c r="D17" s="169"/>
      <c r="E17" s="169">
        <v>0</v>
      </c>
      <c r="F17" s="170"/>
      <c r="G17" s="139"/>
      <c r="H17" s="171"/>
    </row>
    <row r="18" spans="1:12" ht="15.75" customHeight="1">
      <c r="A18" s="172" t="s">
        <v>118</v>
      </c>
      <c r="D18" s="173"/>
      <c r="E18" s="174">
        <f>E29</f>
        <v>0</v>
      </c>
      <c r="G18" s="139"/>
      <c r="H18" s="175"/>
    </row>
    <row r="19" spans="1:12" ht="15.75" customHeight="1">
      <c r="A19" s="172" t="s">
        <v>119</v>
      </c>
      <c r="D19" s="173"/>
      <c r="E19" s="176">
        <f>E44</f>
        <v>2279091.5</v>
      </c>
      <c r="G19" s="139"/>
      <c r="L19" s="139"/>
    </row>
    <row r="20" spans="1:12" ht="15.75" customHeight="1">
      <c r="A20" s="172" t="s">
        <v>120</v>
      </c>
      <c r="D20" s="173"/>
      <c r="E20" s="177"/>
      <c r="L20" s="139"/>
    </row>
    <row r="21" spans="1:12" ht="15.75" customHeight="1">
      <c r="A21" s="172" t="s">
        <v>121</v>
      </c>
      <c r="D21" s="173"/>
      <c r="E21" s="177"/>
    </row>
    <row r="22" spans="1:12" ht="15.75" customHeight="1">
      <c r="A22" s="178" t="s">
        <v>122</v>
      </c>
      <c r="B22" s="11"/>
      <c r="C22" s="11"/>
      <c r="D22" s="179"/>
      <c r="E22" s="180">
        <f>E59</f>
        <v>0</v>
      </c>
    </row>
    <row r="23" spans="1:12" ht="15.75" customHeight="1">
      <c r="A23" s="172" t="s">
        <v>98</v>
      </c>
      <c r="D23" s="162"/>
      <c r="E23" s="181">
        <f>SUM(E18:E22)</f>
        <v>2279091.5</v>
      </c>
      <c r="F23" s="155">
        <f>E17-E23</f>
        <v>-2279091.5</v>
      </c>
    </row>
    <row r="25" spans="1:12" ht="15.75" customHeight="1">
      <c r="A25" s="172" t="s">
        <v>123</v>
      </c>
    </row>
    <row r="26" spans="1:12" ht="15.75" customHeight="1">
      <c r="A26" s="182" t="s">
        <v>124</v>
      </c>
      <c r="B26" s="183" t="s">
        <v>125</v>
      </c>
      <c r="C26" s="184"/>
      <c r="D26" s="185"/>
      <c r="E26" s="186">
        <v>0</v>
      </c>
    </row>
    <row r="27" spans="1:12" ht="15.75" customHeight="1">
      <c r="A27" s="187" t="s">
        <v>126</v>
      </c>
      <c r="B27" s="188" t="s">
        <v>127</v>
      </c>
      <c r="D27" s="185"/>
      <c r="E27" s="145">
        <v>0</v>
      </c>
    </row>
    <row r="28" spans="1:12" ht="15.75" customHeight="1">
      <c r="A28" s="147" t="s">
        <v>128</v>
      </c>
      <c r="B28" s="189" t="s">
        <v>129</v>
      </c>
      <c r="C28" s="11"/>
      <c r="D28" s="190"/>
      <c r="E28" s="151">
        <v>0</v>
      </c>
      <c r="F28" s="191" t="s">
        <v>130</v>
      </c>
    </row>
    <row r="29" spans="1:12" ht="15.75" customHeight="1">
      <c r="B29" s="142" t="s">
        <v>97</v>
      </c>
      <c r="D29" s="153"/>
      <c r="E29" s="153">
        <f>SUM(E27:E28)</f>
        <v>0</v>
      </c>
    </row>
    <row r="31" spans="1:12" ht="15.75" customHeight="1">
      <c r="A31" s="172" t="s">
        <v>131</v>
      </c>
      <c r="L31" s="139"/>
    </row>
    <row r="32" spans="1:12" ht="15.75" customHeight="1">
      <c r="A32" s="187" t="s">
        <v>132</v>
      </c>
      <c r="B32" s="188" t="s">
        <v>133</v>
      </c>
      <c r="D32" s="144"/>
      <c r="E32" s="145">
        <v>1716518.82</v>
      </c>
    </row>
    <row r="33" spans="1:12" ht="15.75" customHeight="1">
      <c r="A33" s="187" t="s">
        <v>134</v>
      </c>
      <c r="B33" s="188" t="s">
        <v>135</v>
      </c>
      <c r="D33" s="144"/>
      <c r="E33" s="144">
        <v>0</v>
      </c>
    </row>
    <row r="34" spans="1:12" ht="15.75" customHeight="1">
      <c r="A34" s="187" t="s">
        <v>136</v>
      </c>
      <c r="B34" s="188" t="s">
        <v>137</v>
      </c>
      <c r="D34" s="144"/>
      <c r="E34" s="144">
        <v>0</v>
      </c>
    </row>
    <row r="35" spans="1:12" ht="15.75" customHeight="1">
      <c r="A35" s="187" t="s">
        <v>138</v>
      </c>
      <c r="B35" s="188" t="s">
        <v>139</v>
      </c>
      <c r="D35" s="144"/>
      <c r="E35" s="145">
        <v>562572.68000000005</v>
      </c>
    </row>
    <row r="36" spans="1:12" ht="15.75" customHeight="1">
      <c r="A36" s="187" t="s">
        <v>140</v>
      </c>
      <c r="B36" s="188" t="s">
        <v>141</v>
      </c>
      <c r="D36" s="144"/>
      <c r="E36" s="145"/>
    </row>
    <row r="37" spans="1:12" ht="15.75" customHeight="1">
      <c r="A37" s="187" t="s">
        <v>142</v>
      </c>
      <c r="B37" s="188" t="s">
        <v>143</v>
      </c>
      <c r="D37" s="144"/>
      <c r="E37" s="145"/>
    </row>
    <row r="38" spans="1:12" ht="12.75">
      <c r="A38" s="187" t="s">
        <v>144</v>
      </c>
      <c r="B38" s="188" t="s">
        <v>145</v>
      </c>
      <c r="D38" s="144"/>
      <c r="E38" s="145"/>
      <c r="L38" s="139"/>
    </row>
    <row r="39" spans="1:12" ht="12.75">
      <c r="A39" s="187" t="s">
        <v>146</v>
      </c>
      <c r="B39" s="188" t="s">
        <v>147</v>
      </c>
      <c r="D39" s="144"/>
      <c r="E39" s="144"/>
    </row>
    <row r="40" spans="1:12" ht="12.75">
      <c r="A40" s="187" t="s">
        <v>148</v>
      </c>
      <c r="B40" s="188" t="s">
        <v>149</v>
      </c>
      <c r="D40" s="144"/>
      <c r="E40" s="145"/>
    </row>
    <row r="41" spans="1:12" ht="12.75">
      <c r="A41" s="187" t="s">
        <v>150</v>
      </c>
      <c r="B41" s="188" t="s">
        <v>151</v>
      </c>
      <c r="D41" s="144"/>
      <c r="E41" s="145"/>
    </row>
    <row r="42" spans="1:12" ht="12.75">
      <c r="A42" s="187" t="s">
        <v>152</v>
      </c>
      <c r="B42" s="192" t="s">
        <v>153</v>
      </c>
      <c r="D42" s="144"/>
      <c r="E42" s="145"/>
      <c r="H42" s="139"/>
    </row>
    <row r="43" spans="1:12" ht="12.75">
      <c r="A43" s="147" t="s">
        <v>154</v>
      </c>
      <c r="B43" s="193" t="s">
        <v>155</v>
      </c>
      <c r="C43" s="11"/>
      <c r="D43" s="150"/>
      <c r="E43" s="150"/>
    </row>
    <row r="44" spans="1:12" ht="12.75">
      <c r="B44" s="142" t="s">
        <v>97</v>
      </c>
      <c r="D44" s="153"/>
      <c r="E44" s="153">
        <f>SUM(E32:E43)</f>
        <v>2279091.5</v>
      </c>
    </row>
    <row r="45" spans="1:12" ht="12.75">
      <c r="F45" s="141"/>
    </row>
    <row r="46" spans="1:12" ht="12.75">
      <c r="A46" s="172" t="s">
        <v>156</v>
      </c>
      <c r="B46" s="141"/>
      <c r="C46" s="141"/>
      <c r="D46" s="141"/>
      <c r="E46" s="141"/>
    </row>
    <row r="47" spans="1:12" ht="12.75">
      <c r="A47" s="187" t="s">
        <v>157</v>
      </c>
      <c r="B47" s="188" t="s">
        <v>158</v>
      </c>
      <c r="D47" s="185"/>
      <c r="E47" s="145"/>
    </row>
    <row r="48" spans="1:12" ht="12.75">
      <c r="A48" s="147" t="s">
        <v>159</v>
      </c>
      <c r="B48" s="189" t="s">
        <v>160</v>
      </c>
      <c r="C48" s="11"/>
      <c r="D48" s="165"/>
      <c r="E48" s="151"/>
    </row>
    <row r="49" spans="1:5" ht="12.75">
      <c r="B49" s="142" t="s">
        <v>97</v>
      </c>
      <c r="D49" s="153"/>
      <c r="E49" s="153">
        <f>SUM(E47:E48)</f>
        <v>0</v>
      </c>
    </row>
    <row r="51" spans="1:5" ht="12.75">
      <c r="A51" s="172" t="s">
        <v>161</v>
      </c>
    </row>
    <row r="52" spans="1:5" ht="12.75">
      <c r="A52" s="187" t="s">
        <v>162</v>
      </c>
      <c r="B52" s="188" t="s">
        <v>163</v>
      </c>
      <c r="D52" s="185"/>
      <c r="E52" s="145"/>
    </row>
    <row r="53" spans="1:5" ht="12.75">
      <c r="A53" s="187" t="s">
        <v>164</v>
      </c>
      <c r="B53" s="188" t="s">
        <v>165</v>
      </c>
      <c r="D53" s="185"/>
      <c r="E53" s="185"/>
    </row>
    <row r="54" spans="1:5" ht="12.75">
      <c r="A54" s="147" t="s">
        <v>166</v>
      </c>
      <c r="B54" s="189" t="s">
        <v>163</v>
      </c>
      <c r="C54" s="11"/>
      <c r="D54" s="165"/>
      <c r="E54" s="165"/>
    </row>
    <row r="55" spans="1:5" ht="12.75">
      <c r="B55" s="142" t="s">
        <v>97</v>
      </c>
      <c r="D55" s="153"/>
      <c r="E55" s="153">
        <f>SUM(E52:E54)</f>
        <v>0</v>
      </c>
    </row>
    <row r="57" spans="1:5" ht="12.75">
      <c r="A57" s="172" t="s">
        <v>167</v>
      </c>
    </row>
    <row r="58" spans="1:5" ht="12.75">
      <c r="A58" s="147" t="s">
        <v>168</v>
      </c>
      <c r="B58" s="189" t="s">
        <v>169</v>
      </c>
      <c r="C58" s="11"/>
      <c r="D58" s="150"/>
      <c r="E58" s="150">
        <v>0</v>
      </c>
    </row>
    <row r="59" spans="1:5" ht="12.75">
      <c r="B59" s="142" t="s">
        <v>97</v>
      </c>
      <c r="D59" s="194"/>
      <c r="E59" s="195">
        <f>E58</f>
        <v>0</v>
      </c>
    </row>
    <row r="62" spans="1:5" ht="12.75">
      <c r="A62" s="142" t="s">
        <v>170</v>
      </c>
      <c r="B62" s="173"/>
      <c r="C62" s="173"/>
    </row>
    <row r="63" spans="1:5" ht="12.75">
      <c r="A63" s="196" t="s">
        <v>171</v>
      </c>
      <c r="B63" s="197" t="s">
        <v>172</v>
      </c>
      <c r="D63" s="173"/>
      <c r="E63" s="198">
        <f>E100+E108</f>
        <v>0</v>
      </c>
    </row>
    <row r="64" spans="1:5" ht="12.75">
      <c r="A64" s="179" t="str">
        <f>'Anexo 5 RGF - 14ª Edição MDF'!A15</f>
        <v>Outros Recursos Não Vinculados</v>
      </c>
      <c r="B64" s="199" t="s">
        <v>173</v>
      </c>
      <c r="C64" s="11"/>
      <c r="D64" s="179"/>
      <c r="E64" s="200">
        <f>E101</f>
        <v>0</v>
      </c>
    </row>
    <row r="65" spans="1:14" ht="12.75">
      <c r="A65" s="142" t="s">
        <v>97</v>
      </c>
      <c r="B65" s="173"/>
      <c r="D65" s="162"/>
      <c r="E65" s="201">
        <f>SUM(E63:E64)</f>
        <v>0</v>
      </c>
    </row>
    <row r="66" spans="1:14" ht="12.75">
      <c r="A66" s="173"/>
      <c r="B66" s="173"/>
      <c r="D66" s="173"/>
      <c r="E66" s="173"/>
    </row>
    <row r="67" spans="1:14" ht="12.75">
      <c r="A67" s="142" t="s">
        <v>174</v>
      </c>
      <c r="B67" s="173"/>
      <c r="D67" s="202"/>
      <c r="E67" s="202"/>
    </row>
    <row r="68" spans="1:14" ht="12.75">
      <c r="A68" s="173" t="str">
        <f>'Anexo 5 RGF - 14ª Edição MDF'!A17</f>
        <v>Recursos Vinculados ao RPPS</v>
      </c>
      <c r="B68" s="173"/>
      <c r="D68" s="203"/>
      <c r="E68" s="203">
        <v>0</v>
      </c>
    </row>
    <row r="69" spans="1:14" ht="12.75">
      <c r="A69" s="173" t="str">
        <f>'Anexo 5 RGF - 14ª Edição MDF'!A18</f>
        <v>Recursos de Operações de Crédito</v>
      </c>
      <c r="B69" s="173"/>
      <c r="D69" s="203"/>
      <c r="E69" s="203">
        <v>0</v>
      </c>
    </row>
    <row r="70" spans="1:14" ht="12.75">
      <c r="A70" s="173" t="str">
        <f>'Anexo 5 RGF - 14ª Edição MDF'!A19</f>
        <v>Recursos de Alienação de Bens/Ativos</v>
      </c>
      <c r="B70" s="197" t="s">
        <v>175</v>
      </c>
      <c r="D70" s="198"/>
      <c r="E70" s="198">
        <f>E106</f>
        <v>0</v>
      </c>
    </row>
    <row r="71" spans="1:14" ht="12.75">
      <c r="A71" s="173" t="str">
        <f>'Anexo 5 RGF - 14ª Edição MDF'!A20</f>
        <v>Recursos Vinculados a Precatórios</v>
      </c>
      <c r="B71" s="173"/>
      <c r="D71" s="203"/>
      <c r="E71" s="203">
        <v>0</v>
      </c>
    </row>
    <row r="72" spans="1:14" ht="12.75">
      <c r="A72" s="173" t="str">
        <f>'Anexo 5 RGF - 14ª Edição MDF'!A21</f>
        <v>Recursos Vinculados a Depósitos Judiciais</v>
      </c>
      <c r="B72" s="173"/>
      <c r="D72" s="203"/>
      <c r="E72" s="203">
        <v>0</v>
      </c>
    </row>
    <row r="73" spans="1:14" ht="12.75">
      <c r="A73" s="179" t="str">
        <f>'Anexo 5 RGF - 14ª Edição MDF'!A22</f>
        <v>Outros Recursos Vinculados</v>
      </c>
      <c r="B73" s="199" t="s">
        <v>176</v>
      </c>
      <c r="C73" s="11"/>
      <c r="D73" s="200"/>
      <c r="E73" s="200">
        <f>E102+E104+E105+E109</f>
        <v>0</v>
      </c>
    </row>
    <row r="74" spans="1:14" ht="12.75">
      <c r="A74" s="204" t="s">
        <v>97</v>
      </c>
      <c r="B74" s="205"/>
      <c r="C74" s="206"/>
      <c r="D74" s="207"/>
      <c r="E74" s="208">
        <f>SUM(E68:E73)</f>
        <v>0</v>
      </c>
    </row>
    <row r="75" spans="1:14" ht="12.75">
      <c r="A75" s="152" t="s">
        <v>177</v>
      </c>
      <c r="D75" s="141"/>
      <c r="E75" s="209">
        <f>E65+E74</f>
        <v>0</v>
      </c>
      <c r="G75" s="210">
        <f>E75-E8</f>
        <v>-235967356.29000002</v>
      </c>
    </row>
    <row r="77" spans="1:14" ht="12.75">
      <c r="A77" s="211"/>
      <c r="B77" s="212"/>
      <c r="C77" s="213"/>
      <c r="D77" s="212"/>
      <c r="E77" s="212"/>
    </row>
    <row r="78" spans="1:14" ht="12.75">
      <c r="A78" s="214" t="s">
        <v>178</v>
      </c>
      <c r="B78" s="215" t="s">
        <v>32</v>
      </c>
      <c r="C78" s="215" t="s">
        <v>179</v>
      </c>
      <c r="D78" s="216"/>
      <c r="E78" s="216" t="s">
        <v>32</v>
      </c>
      <c r="F78" s="217"/>
      <c r="G78" s="217"/>
      <c r="H78" s="217"/>
      <c r="I78" s="218"/>
      <c r="J78" s="217"/>
      <c r="K78" s="218"/>
      <c r="L78" s="217"/>
      <c r="M78" s="218"/>
      <c r="N78" s="219"/>
    </row>
    <row r="79" spans="1:14" ht="12.75">
      <c r="A79" s="220" t="s">
        <v>180</v>
      </c>
      <c r="B79" s="221">
        <f>+B80</f>
        <v>235967356.29000002</v>
      </c>
      <c r="C79" s="222" t="s">
        <v>71</v>
      </c>
      <c r="D79" s="221"/>
      <c r="E79" s="221">
        <f>E80+E83</f>
        <v>11461575.049999999</v>
      </c>
      <c r="F79" s="217"/>
      <c r="G79" s="217"/>
      <c r="H79" s="217"/>
      <c r="I79" s="218"/>
      <c r="J79" s="217"/>
      <c r="K79" s="218"/>
      <c r="L79" s="217"/>
      <c r="M79" s="218"/>
      <c r="N79" s="219"/>
    </row>
    <row r="80" spans="1:14" ht="12.75">
      <c r="A80" s="223" t="s">
        <v>181</v>
      </c>
      <c r="B80" s="221">
        <f>B81+B86</f>
        <v>235967356.29000002</v>
      </c>
      <c r="C80" s="224" t="s">
        <v>182</v>
      </c>
      <c r="D80" s="221"/>
      <c r="E80" s="221">
        <f>SUM(E81:E82)</f>
        <v>9182483.5499999989</v>
      </c>
      <c r="F80" s="217"/>
      <c r="G80" s="217"/>
      <c r="H80" s="217"/>
      <c r="I80" s="218"/>
      <c r="J80" s="217"/>
      <c r="K80" s="218"/>
      <c r="L80" s="217"/>
      <c r="M80" s="218"/>
      <c r="N80" s="219"/>
    </row>
    <row r="81" spans="1:14" ht="12.75">
      <c r="A81" s="223" t="s">
        <v>183</v>
      </c>
      <c r="B81" s="221">
        <f>SUM(B82:B83)</f>
        <v>235967356.29000002</v>
      </c>
      <c r="C81" s="225" t="s">
        <v>184</v>
      </c>
      <c r="D81" s="226"/>
      <c r="E81" s="226">
        <f t="shared" ref="E81:E82" si="0">E13</f>
        <v>9150806.6799999997</v>
      </c>
      <c r="F81" s="217"/>
      <c r="G81" s="217"/>
      <c r="H81" s="217"/>
      <c r="I81" s="218"/>
      <c r="J81" s="217"/>
      <c r="K81" s="218"/>
      <c r="L81" s="217"/>
      <c r="M81" s="218"/>
      <c r="N81" s="219"/>
    </row>
    <row r="82" spans="1:14" ht="12.75">
      <c r="A82" s="227" t="s">
        <v>185</v>
      </c>
      <c r="B82" s="226">
        <f t="shared" ref="B82:B83" si="1">E6</f>
        <v>2838618.46</v>
      </c>
      <c r="C82" s="225" t="s">
        <v>186</v>
      </c>
      <c r="D82" s="226"/>
      <c r="E82" s="226">
        <f t="shared" si="0"/>
        <v>31676.87</v>
      </c>
      <c r="F82" s="217"/>
      <c r="G82" s="217"/>
      <c r="H82" s="217"/>
      <c r="I82" s="218"/>
      <c r="J82" s="217"/>
      <c r="K82" s="218"/>
      <c r="L82" s="217"/>
      <c r="M82" s="218"/>
      <c r="N82" s="219"/>
    </row>
    <row r="83" spans="1:14" ht="12.75">
      <c r="A83" s="227" t="s">
        <v>187</v>
      </c>
      <c r="B83" s="226">
        <f t="shared" si="1"/>
        <v>233128737.83000001</v>
      </c>
      <c r="C83" s="228" t="s">
        <v>188</v>
      </c>
      <c r="D83" s="229"/>
      <c r="E83" s="229">
        <f>SUM(E84:E89)</f>
        <v>2279091.5</v>
      </c>
      <c r="F83" s="217"/>
      <c r="G83" s="217"/>
      <c r="H83" s="217"/>
      <c r="I83" s="218"/>
      <c r="J83" s="217"/>
      <c r="K83" s="218"/>
      <c r="L83" s="217"/>
      <c r="M83" s="218"/>
      <c r="N83" s="219"/>
    </row>
    <row r="84" spans="1:14" ht="12.75">
      <c r="B84" s="10"/>
      <c r="C84" s="230" t="s">
        <v>189</v>
      </c>
      <c r="D84" s="231"/>
      <c r="E84" s="231">
        <f t="shared" ref="E84:E88" si="2">E18</f>
        <v>0</v>
      </c>
      <c r="F84" s="217"/>
      <c r="G84" s="217"/>
      <c r="H84" s="217"/>
      <c r="I84" s="218"/>
      <c r="J84" s="217"/>
      <c r="K84" s="218"/>
      <c r="L84" s="217"/>
      <c r="M84" s="218"/>
      <c r="N84" s="219"/>
    </row>
    <row r="85" spans="1:14" ht="12.75">
      <c r="B85" s="232"/>
      <c r="C85" s="230" t="s">
        <v>190</v>
      </c>
      <c r="D85" s="226"/>
      <c r="E85" s="226">
        <f t="shared" si="2"/>
        <v>2279091.5</v>
      </c>
      <c r="F85" s="217"/>
      <c r="G85" s="217"/>
      <c r="H85" s="217"/>
      <c r="I85" s="218"/>
      <c r="J85" s="217"/>
      <c r="K85" s="218"/>
      <c r="L85" s="217"/>
      <c r="M85" s="218"/>
      <c r="N85" s="219"/>
    </row>
    <row r="86" spans="1:14" ht="12.75">
      <c r="A86" s="233"/>
      <c r="B86" s="234"/>
      <c r="C86" s="225" t="s">
        <v>191</v>
      </c>
      <c r="D86" s="226"/>
      <c r="E86" s="226">
        <f t="shared" si="2"/>
        <v>0</v>
      </c>
      <c r="F86" s="217"/>
      <c r="G86" s="217"/>
      <c r="H86" s="217"/>
      <c r="I86" s="218"/>
      <c r="J86" s="217"/>
      <c r="K86" s="218"/>
      <c r="L86" s="217"/>
      <c r="M86" s="218"/>
      <c r="N86" s="219"/>
    </row>
    <row r="87" spans="1:14" ht="12.75">
      <c r="A87" s="227"/>
      <c r="B87" s="235"/>
      <c r="C87" s="225" t="s">
        <v>192</v>
      </c>
      <c r="D87" s="226"/>
      <c r="E87" s="226">
        <f t="shared" si="2"/>
        <v>0</v>
      </c>
      <c r="F87" s="217"/>
      <c r="G87" s="217"/>
      <c r="H87" s="217"/>
      <c r="I87" s="218"/>
      <c r="J87" s="217"/>
      <c r="K87" s="218"/>
      <c r="L87" s="217"/>
      <c r="M87" s="218"/>
      <c r="N87" s="219"/>
    </row>
    <row r="88" spans="1:14" ht="12.75">
      <c r="A88" s="227"/>
      <c r="B88" s="236"/>
      <c r="C88" s="225" t="s">
        <v>193</v>
      </c>
      <c r="D88" s="237"/>
      <c r="E88" s="237">
        <f t="shared" si="2"/>
        <v>0</v>
      </c>
      <c r="F88" s="217"/>
      <c r="G88" s="217"/>
      <c r="H88" s="217"/>
      <c r="I88" s="218"/>
      <c r="J88" s="217"/>
      <c r="K88" s="218"/>
      <c r="L88" s="217"/>
      <c r="M88" s="218"/>
      <c r="N88" s="219"/>
    </row>
    <row r="89" spans="1:14" ht="12.75">
      <c r="A89" s="238"/>
      <c r="B89" s="239"/>
      <c r="C89" s="240"/>
      <c r="D89" s="241"/>
      <c r="E89" s="241"/>
      <c r="F89" s="217"/>
      <c r="G89" s="217"/>
      <c r="H89" s="217"/>
      <c r="I89" s="218"/>
      <c r="J89" s="217"/>
      <c r="K89" s="218"/>
      <c r="L89" s="217"/>
      <c r="M89" s="218"/>
      <c r="N89" s="219"/>
    </row>
    <row r="90" spans="1:14" ht="12.75">
      <c r="A90" s="242" t="s">
        <v>194</v>
      </c>
      <c r="B90" s="243">
        <f>+B79</f>
        <v>235967356.29000002</v>
      </c>
      <c r="C90" s="244" t="s">
        <v>194</v>
      </c>
      <c r="D90" s="243"/>
      <c r="E90" s="243">
        <f>+E79</f>
        <v>11461575.049999999</v>
      </c>
      <c r="F90" s="217"/>
      <c r="G90" s="217"/>
      <c r="H90" s="217"/>
      <c r="I90" s="218"/>
      <c r="J90" s="217"/>
      <c r="K90" s="218"/>
      <c r="L90" s="217"/>
      <c r="M90" s="218"/>
      <c r="N90" s="219"/>
    </row>
    <row r="91" spans="1:14" ht="33.75">
      <c r="A91" s="245" t="s">
        <v>195</v>
      </c>
      <c r="B91" s="239">
        <f>IF(E79&gt;B79,+E79-B79,0)</f>
        <v>0</v>
      </c>
      <c r="C91" s="246" t="s">
        <v>196</v>
      </c>
      <c r="D91" s="243"/>
      <c r="E91" s="243">
        <f>IF(E79&lt;B79,+B79-E79,0)</f>
        <v>224505781.24000001</v>
      </c>
      <c r="F91" s="217"/>
      <c r="G91" s="217"/>
      <c r="H91" s="217"/>
      <c r="I91" s="218"/>
      <c r="J91" s="217"/>
      <c r="K91" s="218"/>
      <c r="L91" s="217"/>
      <c r="M91" s="218"/>
      <c r="N91" s="219"/>
    </row>
    <row r="92" spans="1:14" ht="12.75">
      <c r="A92" s="242" t="s">
        <v>98</v>
      </c>
      <c r="B92" s="243">
        <f>+B79+B91</f>
        <v>235967356.29000002</v>
      </c>
      <c r="C92" s="244" t="s">
        <v>98</v>
      </c>
      <c r="D92" s="243"/>
      <c r="E92" s="243">
        <f>+E79+E91</f>
        <v>235967356.29000002</v>
      </c>
      <c r="F92" s="217"/>
      <c r="G92" s="217"/>
      <c r="H92" s="217"/>
      <c r="I92" s="218"/>
      <c r="J92" s="217"/>
      <c r="K92" s="218"/>
      <c r="L92" s="217"/>
      <c r="M92" s="218"/>
      <c r="N92" s="219"/>
    </row>
    <row r="93" spans="1:14" ht="12.75">
      <c r="A93" s="247" t="s">
        <v>197</v>
      </c>
      <c r="B93" s="248"/>
      <c r="C93" s="244"/>
      <c r="D93" s="249"/>
      <c r="E93" s="249">
        <v>0</v>
      </c>
      <c r="F93" s="217"/>
      <c r="G93" s="217"/>
      <c r="H93" s="217"/>
      <c r="I93" s="218"/>
      <c r="J93" s="217"/>
      <c r="K93" s="218"/>
      <c r="L93" s="217"/>
      <c r="M93" s="218"/>
      <c r="N93" s="219"/>
    </row>
    <row r="94" spans="1:14" ht="12.75">
      <c r="A94" s="247" t="s">
        <v>198</v>
      </c>
      <c r="B94" s="250"/>
      <c r="C94" s="244"/>
      <c r="D94" s="243"/>
      <c r="E94" s="243">
        <f>IF(E91-E93&lt;&gt;0,E91-E93,"")</f>
        <v>224505781.24000001</v>
      </c>
      <c r="F94" s="217"/>
      <c r="G94" s="217"/>
      <c r="H94" s="217"/>
      <c r="I94" s="218"/>
      <c r="J94" s="217"/>
      <c r="K94" s="218"/>
      <c r="L94" s="217"/>
      <c r="M94" s="218"/>
      <c r="N94" s="219"/>
    </row>
    <row r="95" spans="1:14" ht="12.75">
      <c r="A95" s="251"/>
      <c r="B95" s="251"/>
      <c r="C95" s="217"/>
      <c r="D95" s="218"/>
      <c r="E95" s="218"/>
      <c r="F95" s="217"/>
      <c r="G95" s="217"/>
      <c r="H95" s="217"/>
      <c r="I95" s="218"/>
      <c r="J95" s="217"/>
      <c r="K95" s="218"/>
      <c r="L95" s="217"/>
      <c r="M95" s="218"/>
      <c r="N95" s="219"/>
    </row>
    <row r="96" spans="1:14" ht="12.75">
      <c r="A96" s="251"/>
      <c r="B96" s="251"/>
      <c r="C96" s="217"/>
      <c r="D96" s="218"/>
      <c r="E96" s="218"/>
      <c r="F96" s="217"/>
      <c r="G96" s="217"/>
      <c r="H96" s="217"/>
      <c r="I96" s="218"/>
      <c r="J96" s="217"/>
      <c r="K96" s="218"/>
      <c r="L96" s="217"/>
      <c r="M96" s="218"/>
      <c r="N96" s="219"/>
    </row>
    <row r="97" spans="1:14" ht="12.75">
      <c r="A97" s="251" t="s">
        <v>96</v>
      </c>
      <c r="B97" s="251"/>
      <c r="C97" s="217"/>
      <c r="D97" s="218"/>
      <c r="E97" s="218"/>
      <c r="F97" s="217"/>
      <c r="G97" s="217"/>
      <c r="H97" s="217"/>
      <c r="I97" s="218"/>
      <c r="J97" s="217"/>
      <c r="K97" s="218"/>
      <c r="L97" s="217"/>
      <c r="M97" s="218"/>
      <c r="N97" s="219"/>
    </row>
    <row r="98" spans="1:14" ht="12.75">
      <c r="A98" s="251"/>
      <c r="B98" s="251"/>
      <c r="C98" s="219"/>
      <c r="D98" s="217"/>
      <c r="E98" s="217"/>
      <c r="F98" s="218"/>
      <c r="G98" s="217"/>
      <c r="H98" s="217"/>
      <c r="I98" s="217"/>
      <c r="J98" s="218"/>
      <c r="K98" s="217"/>
      <c r="L98" s="218"/>
      <c r="M98" s="217"/>
      <c r="N98" s="218"/>
    </row>
    <row r="99" spans="1:14" ht="12.75">
      <c r="A99" s="251" t="s">
        <v>199</v>
      </c>
      <c r="B99" s="251" t="s">
        <v>200</v>
      </c>
      <c r="C99" s="219"/>
      <c r="D99" s="217"/>
      <c r="E99" s="252">
        <f>SUMIF(F100:F107,"C",E100:E107)-SUMIF(F100:F107,"D",E100:E107)</f>
        <v>0</v>
      </c>
      <c r="F99" s="218" t="s">
        <v>201</v>
      </c>
      <c r="G99" s="217"/>
      <c r="H99" s="217"/>
      <c r="I99" s="217"/>
      <c r="J99" s="218"/>
      <c r="K99" s="252"/>
      <c r="L99" s="253"/>
      <c r="M99" s="217"/>
      <c r="N99" s="218"/>
    </row>
    <row r="100" spans="1:14" ht="12.75">
      <c r="A100" s="254"/>
      <c r="B100" s="255">
        <v>101000000</v>
      </c>
      <c r="C100" s="256" t="s">
        <v>202</v>
      </c>
      <c r="D100" s="217"/>
      <c r="E100" s="257"/>
      <c r="F100" s="218" t="s">
        <v>201</v>
      </c>
      <c r="G100" s="217"/>
      <c r="H100" s="217"/>
      <c r="I100" s="217"/>
      <c r="J100" s="218"/>
      <c r="K100" s="252"/>
      <c r="L100" s="253"/>
      <c r="M100" s="217"/>
      <c r="N100" s="218"/>
    </row>
    <row r="101" spans="1:14" ht="12.75">
      <c r="A101" s="254"/>
      <c r="B101" s="255">
        <v>104020001</v>
      </c>
      <c r="C101" s="256" t="s">
        <v>203</v>
      </c>
      <c r="D101" s="217"/>
      <c r="E101" s="257"/>
      <c r="F101" s="218" t="s">
        <v>201</v>
      </c>
      <c r="G101" s="217"/>
      <c r="H101" s="217"/>
      <c r="I101" s="217"/>
      <c r="J101" s="218"/>
      <c r="K101" s="252"/>
      <c r="L101" s="253"/>
      <c r="M101" s="217"/>
      <c r="N101" s="218"/>
    </row>
    <row r="102" spans="1:14" ht="12.75">
      <c r="A102" s="254"/>
      <c r="B102" s="251">
        <v>115000000</v>
      </c>
      <c r="C102" s="258" t="s">
        <v>204</v>
      </c>
      <c r="D102" s="217"/>
      <c r="E102" s="257"/>
      <c r="F102" s="218" t="s">
        <v>201</v>
      </c>
      <c r="G102" s="217"/>
      <c r="H102" s="217"/>
      <c r="I102" s="217"/>
      <c r="J102" s="218"/>
      <c r="K102" s="252"/>
      <c r="L102" s="253"/>
      <c r="M102" s="217"/>
      <c r="N102" s="218"/>
    </row>
    <row r="103" spans="1:14" ht="12.75">
      <c r="A103" s="254"/>
      <c r="B103" s="305">
        <v>120000000</v>
      </c>
      <c r="C103" s="258" t="s">
        <v>205</v>
      </c>
      <c r="D103" s="217"/>
      <c r="E103" s="257"/>
      <c r="F103" s="218"/>
      <c r="G103" s="217"/>
      <c r="H103" s="217"/>
      <c r="I103" s="217"/>
      <c r="J103" s="218"/>
      <c r="K103" s="252"/>
      <c r="L103" s="253"/>
      <c r="M103" s="217"/>
      <c r="N103" s="218"/>
    </row>
    <row r="104" spans="1:14" ht="12.75">
      <c r="A104" s="254"/>
      <c r="B104" s="289"/>
      <c r="C104" s="256" t="s">
        <v>206</v>
      </c>
      <c r="D104" s="217"/>
      <c r="E104" s="257"/>
      <c r="F104" s="218" t="s">
        <v>201</v>
      </c>
      <c r="G104" s="217"/>
      <c r="H104" s="217"/>
      <c r="I104" s="217"/>
      <c r="J104" s="218"/>
      <c r="K104" s="252"/>
      <c r="L104" s="253"/>
      <c r="M104" s="217"/>
      <c r="N104" s="218"/>
    </row>
    <row r="105" spans="1:14" ht="12.75">
      <c r="A105" s="254"/>
      <c r="B105" s="251">
        <v>241000000</v>
      </c>
      <c r="C105" s="256" t="s">
        <v>207</v>
      </c>
      <c r="D105" s="217"/>
      <c r="E105" s="257"/>
      <c r="F105" s="218" t="s">
        <v>201</v>
      </c>
      <c r="G105" s="217"/>
      <c r="H105" s="217"/>
      <c r="I105" s="217"/>
      <c r="J105" s="218"/>
      <c r="K105" s="252"/>
      <c r="L105" s="253"/>
      <c r="M105" s="217"/>
      <c r="N105" s="218"/>
    </row>
    <row r="106" spans="1:14" ht="12.75">
      <c r="A106" s="254"/>
      <c r="B106" s="251">
        <v>121000000</v>
      </c>
      <c r="C106" s="258" t="s">
        <v>208</v>
      </c>
      <c r="D106" s="217"/>
      <c r="E106" s="257"/>
      <c r="F106" s="218" t="s">
        <v>201</v>
      </c>
      <c r="G106" s="217"/>
      <c r="H106" s="217"/>
      <c r="I106" s="217"/>
      <c r="J106" s="259"/>
      <c r="K106" s="252"/>
      <c r="L106" s="253"/>
      <c r="M106" s="217"/>
      <c r="N106" s="218"/>
    </row>
    <row r="107" spans="1:14" ht="12.75">
      <c r="A107" s="251" t="s">
        <v>209</v>
      </c>
      <c r="B107" s="251" t="s">
        <v>210</v>
      </c>
      <c r="C107" s="219"/>
      <c r="D107" s="217"/>
      <c r="E107" s="252">
        <f>SUM(E108)</f>
        <v>0</v>
      </c>
      <c r="F107" s="218" t="s">
        <v>201</v>
      </c>
      <c r="G107" s="217"/>
      <c r="H107" s="217"/>
      <c r="I107" s="217"/>
      <c r="J107" s="218"/>
      <c r="K107" s="252"/>
      <c r="L107" s="253"/>
      <c r="M107" s="217"/>
      <c r="N107" s="259"/>
    </row>
    <row r="108" spans="1:14" ht="12.75">
      <c r="A108" s="254"/>
      <c r="B108" s="255">
        <v>101000000</v>
      </c>
      <c r="C108" s="258" t="s">
        <v>202</v>
      </c>
      <c r="D108" s="217"/>
      <c r="E108" s="257"/>
      <c r="F108" s="218" t="s">
        <v>201</v>
      </c>
      <c r="G108" s="217"/>
      <c r="H108" s="217"/>
      <c r="I108" s="217"/>
      <c r="J108" s="218"/>
      <c r="K108" s="252"/>
      <c r="L108" s="253"/>
      <c r="M108" s="217"/>
      <c r="N108" s="259"/>
    </row>
    <row r="109" spans="1:14" ht="12.75">
      <c r="A109" s="251" t="s">
        <v>211</v>
      </c>
      <c r="B109" s="251" t="s">
        <v>212</v>
      </c>
      <c r="C109" s="219"/>
      <c r="D109" s="217"/>
      <c r="E109" s="257"/>
      <c r="F109" s="218" t="s">
        <v>201</v>
      </c>
      <c r="G109" s="217"/>
      <c r="H109" s="217"/>
      <c r="I109" s="217"/>
      <c r="J109" s="218"/>
      <c r="K109" s="252"/>
      <c r="L109" s="253"/>
      <c r="M109" s="217"/>
      <c r="N109" s="218"/>
    </row>
    <row r="113" spans="1:7" ht="12.75">
      <c r="E113" s="139"/>
    </row>
    <row r="114" spans="1:7" ht="12.75">
      <c r="E114" s="139"/>
    </row>
    <row r="115" spans="1:7" ht="12.75">
      <c r="A115" s="133"/>
      <c r="B115" s="133"/>
      <c r="C115" s="133"/>
      <c r="D115" s="133"/>
      <c r="E115" s="139"/>
      <c r="F115" s="135"/>
      <c r="G115" s="133"/>
    </row>
    <row r="116" spans="1:7" ht="12.75">
      <c r="A116" s="133"/>
      <c r="B116" s="133"/>
      <c r="C116" s="133"/>
      <c r="D116" s="133"/>
      <c r="E116" s="139"/>
      <c r="F116" s="135"/>
      <c r="G116" s="133"/>
    </row>
    <row r="117" spans="1:7" ht="12.75">
      <c r="A117" s="133"/>
      <c r="B117" s="133"/>
      <c r="C117" s="133"/>
      <c r="D117" s="133"/>
      <c r="E117" s="139"/>
      <c r="F117" s="135"/>
      <c r="G117" s="133"/>
    </row>
    <row r="118" spans="1:7" ht="12.75">
      <c r="A118" s="133"/>
      <c r="B118" s="133"/>
      <c r="C118" s="133"/>
      <c r="D118" s="133"/>
      <c r="E118" s="139"/>
      <c r="F118" s="135"/>
      <c r="G118" s="133"/>
    </row>
    <row r="119" spans="1:7" ht="12.75">
      <c r="A119" s="133"/>
      <c r="B119" s="133"/>
      <c r="C119" s="133"/>
      <c r="D119" s="133"/>
      <c r="E119" s="139"/>
      <c r="F119" s="135"/>
      <c r="G119" s="133"/>
    </row>
    <row r="120" spans="1:7" ht="12.75">
      <c r="A120" s="133"/>
      <c r="B120" s="133"/>
      <c r="C120" s="133"/>
      <c r="D120" s="133"/>
      <c r="E120" s="139"/>
      <c r="F120" s="135"/>
      <c r="G120" s="133"/>
    </row>
    <row r="121" spans="1:7" ht="12.75">
      <c r="A121" s="133"/>
      <c r="B121" s="133"/>
      <c r="C121" s="133"/>
      <c r="D121" s="133"/>
      <c r="E121" s="134"/>
      <c r="F121" s="135"/>
      <c r="G121" s="133"/>
    </row>
    <row r="131" spans="3:5" ht="12.75">
      <c r="C131" s="260"/>
      <c r="D131" s="139"/>
    </row>
    <row r="132" spans="3:5" ht="12.75">
      <c r="C132" s="260"/>
      <c r="D132" s="139"/>
    </row>
    <row r="133" spans="3:5" ht="12.75">
      <c r="E133" s="261"/>
    </row>
    <row r="136" spans="3:5" ht="12.75">
      <c r="D136" s="139"/>
    </row>
    <row r="137" spans="3:5" ht="12.75">
      <c r="D137" s="139"/>
    </row>
    <row r="140" spans="3:5" ht="12.75">
      <c r="D140" s="139"/>
    </row>
    <row r="141" spans="3:5" ht="12.75">
      <c r="D141" s="139"/>
    </row>
  </sheetData>
  <mergeCells count="2">
    <mergeCell ref="B17:C17"/>
    <mergeCell ref="B103:B104"/>
  </mergeCells>
  <printOptions horizontalCentered="1" gridLines="1"/>
  <pageMargins left="0.7" right="0.7" top="0.75" bottom="0.75" header="0" footer="0"/>
  <pageSetup paperSize="9" fitToHeight="0"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T783"/>
  <sheetViews>
    <sheetView showGridLines="0" workbookViewId="0"/>
  </sheetViews>
  <sheetFormatPr defaultColWidth="12.5703125" defaultRowHeight="15.75" customHeight="1"/>
  <cols>
    <col min="1" max="1" width="39.8554687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264" t="s">
        <v>65</v>
      </c>
      <c r="B1" s="265"/>
      <c r="C1" s="265"/>
      <c r="D1" s="265"/>
      <c r="E1" s="265"/>
      <c r="F1" s="265"/>
      <c r="G1" s="265"/>
      <c r="H1" s="265"/>
      <c r="I1" s="265"/>
      <c r="J1" s="266"/>
      <c r="K1" s="98"/>
      <c r="L1" s="98"/>
      <c r="M1" s="98"/>
      <c r="N1" s="98"/>
      <c r="O1" s="99"/>
      <c r="P1" s="1"/>
      <c r="Q1" s="1"/>
      <c r="R1" s="1"/>
      <c r="S1" s="1"/>
      <c r="T1" s="1"/>
    </row>
    <row r="2" spans="1:20" ht="12.75">
      <c r="A2" s="267" t="s">
        <v>0</v>
      </c>
      <c r="B2" s="268"/>
      <c r="C2" s="268"/>
      <c r="D2" s="268"/>
      <c r="E2" s="268"/>
      <c r="F2" s="268"/>
      <c r="G2" s="268"/>
      <c r="H2" s="268"/>
      <c r="I2" s="268"/>
      <c r="J2" s="269"/>
      <c r="K2" s="98"/>
      <c r="L2" s="98"/>
      <c r="M2" s="98"/>
      <c r="N2" s="98"/>
      <c r="O2" s="99"/>
      <c r="P2" s="1"/>
      <c r="Q2" s="1"/>
      <c r="R2" s="1"/>
      <c r="S2" s="1"/>
      <c r="T2" s="1"/>
    </row>
    <row r="3" spans="1:20" ht="12.75">
      <c r="A3" s="267" t="s">
        <v>1</v>
      </c>
      <c r="B3" s="268"/>
      <c r="C3" s="268"/>
      <c r="D3" s="268"/>
      <c r="E3" s="268"/>
      <c r="F3" s="268"/>
      <c r="G3" s="268"/>
      <c r="H3" s="268"/>
      <c r="I3" s="268"/>
      <c r="J3" s="269"/>
      <c r="K3" s="98"/>
      <c r="L3" s="98"/>
      <c r="M3" s="98"/>
      <c r="N3" s="98"/>
      <c r="O3" s="99"/>
      <c r="P3" s="1"/>
      <c r="Q3" s="1"/>
      <c r="R3" s="1"/>
      <c r="S3" s="1"/>
      <c r="T3" s="1"/>
    </row>
    <row r="4" spans="1:20" ht="12.75">
      <c r="A4" s="267" t="s">
        <v>2</v>
      </c>
      <c r="B4" s="268"/>
      <c r="C4" s="268"/>
      <c r="D4" s="268"/>
      <c r="E4" s="268"/>
      <c r="F4" s="268"/>
      <c r="G4" s="268"/>
      <c r="H4" s="268"/>
      <c r="I4" s="268"/>
      <c r="J4" s="269"/>
      <c r="K4" s="98"/>
      <c r="L4" s="98"/>
      <c r="M4" s="98"/>
      <c r="N4" s="98"/>
      <c r="O4" s="99"/>
      <c r="P4" s="1"/>
      <c r="Q4" s="1"/>
      <c r="R4" s="1"/>
      <c r="S4" s="1"/>
      <c r="T4" s="1"/>
    </row>
    <row r="5" spans="1:20" ht="12.75">
      <c r="A5" s="270" t="s">
        <v>66</v>
      </c>
      <c r="B5" s="268"/>
      <c r="C5" s="268"/>
      <c r="D5" s="268"/>
      <c r="E5" s="268"/>
      <c r="F5" s="268"/>
      <c r="G5" s="268"/>
      <c r="H5" s="268"/>
      <c r="I5" s="268"/>
      <c r="J5" s="269"/>
      <c r="K5" s="100"/>
      <c r="L5" s="100"/>
      <c r="M5" s="100"/>
      <c r="N5" s="100"/>
      <c r="O5" s="101"/>
      <c r="P5" s="1"/>
      <c r="Q5" s="1"/>
      <c r="R5" s="1"/>
      <c r="S5" s="1"/>
      <c r="T5" s="1"/>
    </row>
    <row r="6" spans="1:20" ht="12.75">
      <c r="A6" s="267" t="s">
        <v>4</v>
      </c>
      <c r="B6" s="268"/>
      <c r="C6" s="268"/>
      <c r="D6" s="268"/>
      <c r="E6" s="268"/>
      <c r="F6" s="268"/>
      <c r="G6" s="268"/>
      <c r="H6" s="268"/>
      <c r="I6" s="268"/>
      <c r="J6" s="269"/>
      <c r="K6" s="98"/>
      <c r="L6" s="98"/>
      <c r="M6" s="98"/>
      <c r="N6" s="98"/>
      <c r="O6" s="99"/>
      <c r="P6" s="1"/>
      <c r="Q6" s="1"/>
      <c r="R6" s="1"/>
      <c r="S6" s="1"/>
      <c r="T6" s="1"/>
    </row>
    <row r="7" spans="1:20" ht="12.75">
      <c r="A7" s="298" t="e">
        <f>#REF!</f>
        <v>#REF!</v>
      </c>
      <c r="B7" s="289"/>
      <c r="C7" s="289"/>
      <c r="D7" s="289"/>
      <c r="E7" s="289"/>
      <c r="F7" s="289"/>
      <c r="G7" s="289"/>
      <c r="H7" s="289"/>
      <c r="I7" s="289"/>
      <c r="J7" s="294"/>
      <c r="K7" s="102"/>
      <c r="L7" s="102"/>
      <c r="M7" s="102"/>
      <c r="N7" s="102"/>
      <c r="O7" s="103"/>
      <c r="P7" s="1"/>
      <c r="Q7" s="1"/>
      <c r="R7" s="1"/>
      <c r="S7" s="1"/>
      <c r="T7" s="1"/>
    </row>
    <row r="8" spans="1:20" ht="12.75">
      <c r="A8" s="300" t="e">
        <f>#REF!</f>
        <v>#REF!</v>
      </c>
      <c r="B8" s="289"/>
      <c r="C8" s="289"/>
      <c r="D8" s="289"/>
      <c r="E8" s="289"/>
      <c r="F8" s="289"/>
      <c r="G8" s="289"/>
      <c r="H8" s="289"/>
      <c r="I8" s="289"/>
      <c r="J8" s="294"/>
      <c r="K8" s="104"/>
      <c r="L8" s="104"/>
      <c r="M8" s="1"/>
      <c r="N8" s="1"/>
      <c r="O8" s="1"/>
      <c r="P8" s="1"/>
      <c r="Q8" s="1"/>
      <c r="R8" s="1"/>
      <c r="S8" s="1"/>
      <c r="T8" s="1"/>
    </row>
    <row r="9" spans="1:20" ht="12.75">
      <c r="A9" s="3" t="s">
        <v>67</v>
      </c>
      <c r="B9" s="7"/>
      <c r="C9" s="105"/>
      <c r="D9" s="105"/>
      <c r="E9" s="105"/>
      <c r="F9" s="105"/>
      <c r="G9" s="105"/>
      <c r="H9" s="105"/>
      <c r="I9" s="105"/>
      <c r="J9" s="106" t="s">
        <v>68</v>
      </c>
      <c r="K9" s="104"/>
      <c r="L9" s="104"/>
      <c r="M9" s="1"/>
      <c r="N9" s="1"/>
      <c r="O9" s="1"/>
      <c r="P9" s="1"/>
      <c r="Q9" s="1"/>
      <c r="R9" s="1"/>
      <c r="S9" s="1"/>
      <c r="T9" s="1"/>
    </row>
    <row r="10" spans="1:20" ht="18" customHeight="1">
      <c r="A10" s="301" t="s">
        <v>69</v>
      </c>
      <c r="B10" s="302" t="s">
        <v>70</v>
      </c>
      <c r="C10" s="282" t="s">
        <v>71</v>
      </c>
      <c r="D10" s="283"/>
      <c r="E10" s="283"/>
      <c r="F10" s="284"/>
      <c r="G10" s="273" t="s">
        <v>72</v>
      </c>
      <c r="H10" s="299" t="s">
        <v>73</v>
      </c>
      <c r="I10" s="273" t="s">
        <v>74</v>
      </c>
      <c r="J10" s="273" t="s">
        <v>75</v>
      </c>
      <c r="K10" s="104"/>
      <c r="L10" s="104"/>
      <c r="M10" s="7"/>
      <c r="N10" s="1"/>
      <c r="O10" s="1"/>
      <c r="P10" s="1"/>
      <c r="Q10" s="1"/>
      <c r="R10" s="1"/>
      <c r="S10" s="1"/>
      <c r="T10" s="1"/>
    </row>
    <row r="11" spans="1:20" ht="19.5" customHeight="1">
      <c r="A11" s="274"/>
      <c r="B11" s="274"/>
      <c r="C11" s="282" t="s">
        <v>76</v>
      </c>
      <c r="D11" s="284"/>
      <c r="E11" s="299" t="s">
        <v>77</v>
      </c>
      <c r="F11" s="273" t="s">
        <v>78</v>
      </c>
      <c r="G11" s="274"/>
      <c r="H11" s="274"/>
      <c r="I11" s="274"/>
      <c r="J11" s="274"/>
      <c r="K11" s="104"/>
      <c r="L11" s="104"/>
      <c r="M11" s="1"/>
      <c r="N11" s="1"/>
      <c r="O11" s="1"/>
      <c r="P11" s="1"/>
      <c r="Q11" s="1"/>
      <c r="R11" s="1"/>
      <c r="S11" s="1"/>
      <c r="T11" s="1"/>
    </row>
    <row r="12" spans="1:20" ht="32.25" customHeight="1">
      <c r="A12" s="275"/>
      <c r="B12" s="275"/>
      <c r="C12" s="107" t="s">
        <v>79</v>
      </c>
      <c r="D12" s="108" t="s">
        <v>80</v>
      </c>
      <c r="E12" s="275"/>
      <c r="F12" s="275"/>
      <c r="G12" s="275"/>
      <c r="H12" s="275"/>
      <c r="I12" s="275"/>
      <c r="J12" s="275"/>
      <c r="K12" s="104"/>
      <c r="L12" s="104"/>
      <c r="M12" s="140">
        <f>B13-C13-D13-F13</f>
        <v>-11461575.049999999</v>
      </c>
      <c r="N12" s="1"/>
      <c r="O12" s="1"/>
      <c r="P12" s="1"/>
      <c r="Q12" s="1"/>
      <c r="R12" s="1"/>
      <c r="S12" s="1"/>
      <c r="T12" s="1"/>
    </row>
    <row r="13" spans="1:20" ht="12.75">
      <c r="A13" s="109" t="s">
        <v>81</v>
      </c>
      <c r="B13" s="110">
        <f t="shared" ref="B13:I13" si="0">SUM(B14:B15)</f>
        <v>0</v>
      </c>
      <c r="C13" s="110">
        <f t="shared" si="0"/>
        <v>31676.87</v>
      </c>
      <c r="D13" s="110">
        <f t="shared" si="0"/>
        <v>9150806.6799999997</v>
      </c>
      <c r="E13" s="110">
        <f t="shared" si="0"/>
        <v>0</v>
      </c>
      <c r="F13" s="110">
        <f t="shared" si="0"/>
        <v>2279091.5</v>
      </c>
      <c r="G13" s="110">
        <f t="shared" si="0"/>
        <v>-11461575.049999999</v>
      </c>
      <c r="H13" s="110">
        <f t="shared" si="0"/>
        <v>0</v>
      </c>
      <c r="I13" s="110">
        <f t="shared" si="0"/>
        <v>0</v>
      </c>
      <c r="J13" s="110">
        <f t="shared" ref="J13:J22" si="1">G13-H13</f>
        <v>-11461575.049999999</v>
      </c>
      <c r="K13" s="104"/>
      <c r="L13" s="104"/>
      <c r="M13" s="1"/>
      <c r="N13" s="1"/>
      <c r="O13" s="1"/>
      <c r="P13" s="1"/>
      <c r="Q13" s="1"/>
      <c r="R13" s="1"/>
      <c r="S13" s="1"/>
      <c r="T13" s="1"/>
    </row>
    <row r="14" spans="1:20" ht="12.75">
      <c r="A14" s="112" t="s">
        <v>171</v>
      </c>
      <c r="B14" s="113">
        <f>'Entrada de dados Anexos V e VI.'!E63</f>
        <v>0</v>
      </c>
      <c r="C14" s="114">
        <f>'Entrada de dados Anexos V e VI.'!E82</f>
        <v>31676.87</v>
      </c>
      <c r="D14" s="113">
        <f>'Entrada de dados Anexos V e VI.'!E81</f>
        <v>9150806.6799999997</v>
      </c>
      <c r="E14" s="114">
        <v>0</v>
      </c>
      <c r="F14" s="113">
        <f>'Entrada de dados Anexos V e VI.'!E83</f>
        <v>2279091.5</v>
      </c>
      <c r="G14" s="114">
        <f t="shared" ref="G14:G22" si="2">B14-C14-D14-E14-F14</f>
        <v>-11461575.049999999</v>
      </c>
      <c r="H14" s="114">
        <v>0</v>
      </c>
      <c r="I14" s="114">
        <v>0</v>
      </c>
      <c r="J14" s="114">
        <f t="shared" si="1"/>
        <v>-11461575.049999999</v>
      </c>
      <c r="K14" s="104"/>
      <c r="L14" s="104"/>
      <c r="M14" s="1"/>
      <c r="N14" s="1"/>
      <c r="O14" s="1"/>
      <c r="P14" s="1"/>
      <c r="Q14" s="1"/>
      <c r="R14" s="1"/>
      <c r="S14" s="1"/>
      <c r="T14" s="1"/>
    </row>
    <row r="15" spans="1:20" ht="12.75">
      <c r="A15" s="112" t="s">
        <v>213</v>
      </c>
      <c r="B15" s="113">
        <f>'Entrada de dados Anexos V e VI.'!E64</f>
        <v>0</v>
      </c>
      <c r="C15" s="114">
        <v>0</v>
      </c>
      <c r="D15" s="114">
        <v>0</v>
      </c>
      <c r="E15" s="114">
        <v>0</v>
      </c>
      <c r="F15" s="114">
        <v>0</v>
      </c>
      <c r="G15" s="114">
        <f t="shared" si="2"/>
        <v>0</v>
      </c>
      <c r="H15" s="114">
        <v>0</v>
      </c>
      <c r="I15" s="114">
        <v>0</v>
      </c>
      <c r="J15" s="114">
        <f t="shared" si="1"/>
        <v>0</v>
      </c>
      <c r="K15" s="104"/>
      <c r="L15" s="104"/>
      <c r="M15" s="1"/>
      <c r="N15" s="1"/>
      <c r="O15" s="1"/>
      <c r="P15" s="1"/>
      <c r="Q15" s="1"/>
      <c r="R15" s="1"/>
      <c r="S15" s="1"/>
      <c r="T15" s="1"/>
    </row>
    <row r="16" spans="1:20" ht="12.75">
      <c r="A16" s="109" t="s">
        <v>82</v>
      </c>
      <c r="B16" s="111">
        <f>SUM(B17:B22)</f>
        <v>0</v>
      </c>
      <c r="C16" s="111">
        <v>0</v>
      </c>
      <c r="D16" s="111">
        <v>0</v>
      </c>
      <c r="E16" s="111">
        <v>0</v>
      </c>
      <c r="F16" s="111">
        <v>0</v>
      </c>
      <c r="G16" s="111">
        <f t="shared" si="2"/>
        <v>0</v>
      </c>
      <c r="H16" s="111">
        <f t="shared" ref="H16:I16" si="3">SUM(H17:H22)</f>
        <v>0</v>
      </c>
      <c r="I16" s="111">
        <f t="shared" si="3"/>
        <v>0</v>
      </c>
      <c r="J16" s="110">
        <f t="shared" si="1"/>
        <v>0</v>
      </c>
      <c r="K16" s="104"/>
      <c r="L16" s="104"/>
      <c r="M16" s="1"/>
      <c r="N16" s="1"/>
      <c r="O16" s="1"/>
      <c r="P16" s="1"/>
      <c r="Q16" s="1"/>
      <c r="R16" s="1"/>
      <c r="S16" s="1"/>
      <c r="T16" s="1"/>
    </row>
    <row r="17" spans="1:20" ht="12.75">
      <c r="A17" s="112" t="s">
        <v>214</v>
      </c>
      <c r="B17" s="113">
        <f>'Entrada de dados Anexos V e VI.'!E68</f>
        <v>0</v>
      </c>
      <c r="C17" s="114">
        <v>0</v>
      </c>
      <c r="D17" s="114">
        <v>0</v>
      </c>
      <c r="E17" s="114">
        <v>0</v>
      </c>
      <c r="F17" s="114">
        <v>0</v>
      </c>
      <c r="G17" s="114">
        <f t="shared" si="2"/>
        <v>0</v>
      </c>
      <c r="H17" s="114">
        <v>0</v>
      </c>
      <c r="I17" s="114">
        <v>0</v>
      </c>
      <c r="J17" s="114">
        <f t="shared" si="1"/>
        <v>0</v>
      </c>
      <c r="K17" s="104"/>
      <c r="L17" s="104"/>
      <c r="M17" s="1"/>
      <c r="N17" s="1"/>
      <c r="O17" s="1"/>
      <c r="P17" s="1"/>
      <c r="Q17" s="1"/>
      <c r="R17" s="1"/>
      <c r="S17" s="1"/>
      <c r="T17" s="1"/>
    </row>
    <row r="18" spans="1:20" ht="12.75">
      <c r="A18" s="112" t="s">
        <v>83</v>
      </c>
      <c r="B18" s="113">
        <f>'Entrada de dados Anexos V e VI.'!E69</f>
        <v>0</v>
      </c>
      <c r="C18" s="114">
        <v>0</v>
      </c>
      <c r="D18" s="114">
        <v>0</v>
      </c>
      <c r="E18" s="114">
        <v>0</v>
      </c>
      <c r="F18" s="114">
        <v>0</v>
      </c>
      <c r="G18" s="114">
        <f t="shared" si="2"/>
        <v>0</v>
      </c>
      <c r="H18" s="114">
        <v>0</v>
      </c>
      <c r="I18" s="114">
        <v>0</v>
      </c>
      <c r="J18" s="114">
        <f t="shared" si="1"/>
        <v>0</v>
      </c>
      <c r="K18" s="104"/>
      <c r="L18" s="104"/>
      <c r="M18" s="1"/>
      <c r="N18" s="1"/>
      <c r="O18" s="1"/>
      <c r="P18" s="1"/>
      <c r="Q18" s="1"/>
      <c r="R18" s="1"/>
      <c r="S18" s="1"/>
      <c r="T18" s="1"/>
    </row>
    <row r="19" spans="1:20" ht="12.75">
      <c r="A19" s="112" t="s">
        <v>84</v>
      </c>
      <c r="B19" s="113">
        <f>'Entrada de dados Anexos V e VI.'!E70</f>
        <v>0</v>
      </c>
      <c r="C19" s="114">
        <v>0</v>
      </c>
      <c r="D19" s="114">
        <v>0</v>
      </c>
      <c r="E19" s="114">
        <v>0</v>
      </c>
      <c r="F19" s="114">
        <v>0</v>
      </c>
      <c r="G19" s="114">
        <f t="shared" si="2"/>
        <v>0</v>
      </c>
      <c r="H19" s="114">
        <v>0</v>
      </c>
      <c r="I19" s="114">
        <v>0</v>
      </c>
      <c r="J19" s="114">
        <f t="shared" si="1"/>
        <v>0</v>
      </c>
      <c r="K19" s="104"/>
      <c r="L19" s="104"/>
      <c r="M19" s="1"/>
      <c r="N19" s="1"/>
      <c r="O19" s="1"/>
      <c r="P19" s="1"/>
      <c r="Q19" s="1"/>
      <c r="R19" s="1"/>
      <c r="S19" s="1"/>
      <c r="T19" s="1"/>
    </row>
    <row r="20" spans="1:20" ht="12.75">
      <c r="A20" s="112" t="s">
        <v>215</v>
      </c>
      <c r="B20" s="113">
        <f>'Entrada de dados Anexos V e VI.'!E71</f>
        <v>0</v>
      </c>
      <c r="C20" s="114">
        <v>0</v>
      </c>
      <c r="D20" s="114">
        <v>0</v>
      </c>
      <c r="E20" s="114">
        <v>0</v>
      </c>
      <c r="F20" s="114">
        <v>0</v>
      </c>
      <c r="G20" s="114">
        <f t="shared" si="2"/>
        <v>0</v>
      </c>
      <c r="H20" s="114">
        <v>0</v>
      </c>
      <c r="I20" s="114">
        <v>0</v>
      </c>
      <c r="J20" s="114">
        <f t="shared" si="1"/>
        <v>0</v>
      </c>
      <c r="K20" s="104"/>
      <c r="L20" s="104"/>
      <c r="M20" s="1"/>
      <c r="N20" s="1"/>
      <c r="O20" s="1"/>
      <c r="P20" s="1"/>
      <c r="Q20" s="1"/>
      <c r="R20" s="1"/>
      <c r="S20" s="1"/>
      <c r="T20" s="1"/>
    </row>
    <row r="21" spans="1:20" ht="12.75">
      <c r="A21" s="112" t="s">
        <v>216</v>
      </c>
      <c r="B21" s="113">
        <f>'Entrada de dados Anexos V e VI.'!E72</f>
        <v>0</v>
      </c>
      <c r="C21" s="114">
        <v>0</v>
      </c>
      <c r="D21" s="114">
        <v>0</v>
      </c>
      <c r="E21" s="114">
        <v>0</v>
      </c>
      <c r="F21" s="114">
        <v>0</v>
      </c>
      <c r="G21" s="114">
        <f t="shared" si="2"/>
        <v>0</v>
      </c>
      <c r="H21" s="114">
        <v>0</v>
      </c>
      <c r="I21" s="114">
        <v>0</v>
      </c>
      <c r="J21" s="114">
        <f t="shared" si="1"/>
        <v>0</v>
      </c>
      <c r="K21" s="104"/>
      <c r="L21" s="104"/>
      <c r="M21" s="1"/>
      <c r="N21" s="1"/>
      <c r="O21" s="1"/>
      <c r="P21" s="1"/>
      <c r="Q21" s="1"/>
      <c r="R21" s="1"/>
      <c r="S21" s="1"/>
      <c r="T21" s="1"/>
    </row>
    <row r="22" spans="1:20" ht="12.75">
      <c r="A22" s="112" t="s">
        <v>85</v>
      </c>
      <c r="B22" s="113">
        <f>'Entrada de dados Anexos V e VI.'!E73</f>
        <v>0</v>
      </c>
      <c r="C22" s="114">
        <v>0</v>
      </c>
      <c r="D22" s="114">
        <v>0</v>
      </c>
      <c r="E22" s="114">
        <v>0</v>
      </c>
      <c r="F22" s="114">
        <v>0</v>
      </c>
      <c r="G22" s="114">
        <f t="shared" si="2"/>
        <v>0</v>
      </c>
      <c r="H22" s="114">
        <v>0</v>
      </c>
      <c r="I22" s="114">
        <v>0</v>
      </c>
      <c r="J22" s="114">
        <f t="shared" si="1"/>
        <v>0</v>
      </c>
      <c r="K22" s="104"/>
      <c r="L22" s="104"/>
      <c r="M22" s="1"/>
      <c r="N22" s="1"/>
      <c r="O22" s="1"/>
      <c r="P22" s="1"/>
      <c r="Q22" s="1"/>
      <c r="R22" s="1"/>
      <c r="S22" s="1"/>
      <c r="T22" s="1"/>
    </row>
    <row r="23" spans="1:20" ht="12.75">
      <c r="A23" s="115" t="s">
        <v>86</v>
      </c>
      <c r="B23" s="116">
        <f t="shared" ref="B23:J23" si="4">B13+B16</f>
        <v>0</v>
      </c>
      <c r="C23" s="116">
        <f t="shared" si="4"/>
        <v>31676.87</v>
      </c>
      <c r="D23" s="116">
        <f t="shared" si="4"/>
        <v>9150806.6799999997</v>
      </c>
      <c r="E23" s="116">
        <f t="shared" si="4"/>
        <v>0</v>
      </c>
      <c r="F23" s="116">
        <f t="shared" si="4"/>
        <v>2279091.5</v>
      </c>
      <c r="G23" s="116">
        <f t="shared" si="4"/>
        <v>-11461575.049999999</v>
      </c>
      <c r="H23" s="116">
        <f t="shared" si="4"/>
        <v>0</v>
      </c>
      <c r="I23" s="116">
        <f t="shared" si="4"/>
        <v>0</v>
      </c>
      <c r="J23" s="116">
        <f t="shared" si="4"/>
        <v>-11461575.049999999</v>
      </c>
      <c r="K23" s="117"/>
      <c r="L23" s="117"/>
      <c r="M23" s="21"/>
      <c r="N23" s="21"/>
      <c r="O23" s="21"/>
      <c r="P23" s="21"/>
      <c r="Q23" s="21"/>
      <c r="R23" s="21"/>
      <c r="S23" s="21"/>
      <c r="T23" s="21"/>
    </row>
    <row r="24" spans="1:20" ht="12.75">
      <c r="A24" s="118" t="str">
        <f>'Anexo 1 RGF '!A45</f>
        <v>FONTE: Sistema e-Fisco; Unidade Responsável: Departamento de Contabilidade e Finanças - Gerência de Controle e Prestação de Contas; Data da emissão: 24/05/2024; Hora da emissão: 12h 00m</v>
      </c>
      <c r="B24" s="119"/>
      <c r="C24" s="119"/>
      <c r="D24" s="119"/>
      <c r="E24" s="119"/>
      <c r="F24" s="119"/>
      <c r="G24" s="119"/>
      <c r="H24" s="119"/>
      <c r="I24" s="119"/>
      <c r="J24" s="120"/>
      <c r="K24" s="104"/>
      <c r="L24" s="104"/>
      <c r="M24" s="1"/>
      <c r="N24" s="1"/>
      <c r="O24" s="1"/>
      <c r="P24" s="1"/>
      <c r="Q24" s="1"/>
      <c r="R24" s="1"/>
      <c r="S24" s="1"/>
      <c r="T24" s="1"/>
    </row>
    <row r="25" spans="1:20" ht="10.5" customHeight="1">
      <c r="A25" s="121">
        <f>'Anexo 1 RGF '!A46</f>
        <v>0</v>
      </c>
      <c r="B25" s="7"/>
      <c r="C25" s="7"/>
      <c r="D25" s="7"/>
      <c r="E25" s="7"/>
      <c r="F25" s="104"/>
      <c r="G25" s="7"/>
      <c r="H25" s="7"/>
      <c r="I25" s="7"/>
      <c r="J25" s="122"/>
      <c r="K25" s="104"/>
      <c r="L25" s="104"/>
      <c r="M25" s="1"/>
      <c r="N25" s="1"/>
      <c r="O25" s="1"/>
      <c r="P25" s="1"/>
      <c r="Q25" s="1"/>
      <c r="R25" s="1"/>
      <c r="S25" s="1"/>
      <c r="T25" s="1"/>
    </row>
    <row r="26" spans="1:20" ht="12.75">
      <c r="A26" s="123" t="s">
        <v>87</v>
      </c>
      <c r="B26" s="124"/>
      <c r="C26" s="124"/>
      <c r="D26" s="124"/>
      <c r="E26" s="124"/>
      <c r="F26" s="124"/>
      <c r="G26" s="124"/>
      <c r="H26" s="124"/>
      <c r="I26" s="124"/>
      <c r="J26" s="125"/>
      <c r="K26" s="1"/>
      <c r="L26" s="1"/>
      <c r="M26" s="1"/>
      <c r="N26" s="1"/>
      <c r="O26" s="1"/>
      <c r="P26" s="1"/>
      <c r="Q26" s="1"/>
      <c r="R26" s="1"/>
      <c r="S26" s="1"/>
      <c r="T26" s="1"/>
    </row>
    <row r="27" spans="1:20" ht="12.75">
      <c r="A27" s="303" t="s">
        <v>217</v>
      </c>
      <c r="B27" s="280"/>
      <c r="C27" s="280"/>
      <c r="D27" s="280"/>
      <c r="E27" s="280"/>
      <c r="F27" s="280"/>
      <c r="G27" s="280"/>
      <c r="H27" s="280"/>
      <c r="I27" s="280"/>
      <c r="J27" s="281"/>
      <c r="K27" s="1"/>
      <c r="L27" s="1"/>
      <c r="M27" s="1"/>
      <c r="N27" s="1"/>
      <c r="O27" s="1"/>
      <c r="P27" s="1"/>
      <c r="Q27" s="1"/>
      <c r="R27" s="1"/>
      <c r="S27" s="1"/>
      <c r="T27" s="1"/>
    </row>
    <row r="28" spans="1:20" ht="12.75">
      <c r="A28" s="126"/>
      <c r="B28" s="1"/>
      <c r="C28" s="1"/>
      <c r="D28" s="1"/>
      <c r="E28" s="1"/>
      <c r="F28" s="1"/>
      <c r="G28" s="1"/>
      <c r="H28" s="1"/>
      <c r="I28" s="1"/>
      <c r="J28" s="86"/>
      <c r="K28" s="1"/>
      <c r="L28" s="1"/>
      <c r="M28" s="1"/>
      <c r="N28" s="1"/>
      <c r="O28" s="1"/>
      <c r="P28" s="1"/>
      <c r="Q28" s="1"/>
      <c r="R28" s="1"/>
      <c r="S28" s="1"/>
      <c r="T28" s="1"/>
    </row>
    <row r="29" spans="1:20" ht="12.75">
      <c r="A29" s="127" t="str">
        <f>'Anexo 1 RGF '!A58</f>
        <v>VALDECIR FERNANDES PASCOAL</v>
      </c>
      <c r="B29" s="85" t="str">
        <f>'Anexo 1 RGF '!B58</f>
        <v>LÚCIO GUSTAVO DE PAIVA GENU DINIZ</v>
      </c>
      <c r="C29" s="1"/>
      <c r="D29" s="1"/>
      <c r="E29" s="85" t="str">
        <f>'Anexo 1 RGF '!F58</f>
        <v>ANDRÉ RICARDO BATISTA DE BARROS E SILVA</v>
      </c>
      <c r="G29" s="1"/>
      <c r="H29" s="85" t="str">
        <f>'Anexo 1 RGF '!K58</f>
        <v>CARLOS ALBERTO DOS SANTOS PEREIRA</v>
      </c>
      <c r="I29" s="1"/>
      <c r="J29" s="86"/>
      <c r="K29" s="1"/>
      <c r="L29" s="1"/>
      <c r="M29" s="1"/>
      <c r="N29" s="1"/>
      <c r="O29" s="1"/>
      <c r="P29" s="1"/>
      <c r="Q29" s="1"/>
      <c r="R29" s="1"/>
      <c r="S29" s="1"/>
      <c r="T29" s="1"/>
    </row>
    <row r="30" spans="1:20" ht="12.75">
      <c r="A30" s="128" t="str">
        <f>'Anexo 1 RGF '!A59</f>
        <v>Presidente do TCE/PE</v>
      </c>
      <c r="B30" s="28" t="str">
        <f>'Anexo 1 RGF '!B59</f>
        <v>Gerente de Auditoria Interna</v>
      </c>
      <c r="C30" s="1"/>
      <c r="D30" s="1"/>
      <c r="E30" s="28" t="str">
        <f>'Anexo 1 RGF '!F59</f>
        <v>Diretor de Contabilidade e Finanças</v>
      </c>
      <c r="G30" s="1"/>
      <c r="H30" s="28" t="str">
        <f>'Anexo 1 RGF '!K59</f>
        <v>Gerente de Controle e Prestação de Contas</v>
      </c>
      <c r="I30" s="1"/>
      <c r="J30" s="86"/>
      <c r="K30" s="1"/>
      <c r="L30" s="1"/>
      <c r="M30" s="1"/>
      <c r="N30" s="1"/>
      <c r="O30" s="1"/>
      <c r="P30" s="1"/>
      <c r="Q30" s="1"/>
      <c r="R30" s="1"/>
      <c r="S30" s="1"/>
      <c r="T30" s="1"/>
    </row>
    <row r="31" spans="1:20" ht="12.75">
      <c r="A31" s="88"/>
      <c r="B31" s="89"/>
      <c r="C31" s="89"/>
      <c r="D31" s="89"/>
      <c r="E31" s="90" t="str">
        <f>'Anexo 1 RGF '!F60</f>
        <v>Contador - PE-016.082/O</v>
      </c>
      <c r="F31" s="11"/>
      <c r="G31" s="89"/>
      <c r="H31" s="90" t="str">
        <f>'Anexo 1 RGF '!K60</f>
        <v>Contador - RN-012.204/O</v>
      </c>
      <c r="I31" s="89"/>
      <c r="J31" s="91"/>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29" t="s">
        <v>88</v>
      </c>
      <c r="B35" s="130">
        <f>C23+D23+F23</f>
        <v>11461575.049999999</v>
      </c>
      <c r="C35" s="28"/>
      <c r="D35" s="1"/>
      <c r="E35" s="1"/>
      <c r="F35" s="1"/>
      <c r="G35" s="1"/>
      <c r="H35" s="1"/>
      <c r="I35" s="1"/>
      <c r="J35" s="1"/>
      <c r="K35" s="1"/>
      <c r="L35" s="1"/>
      <c r="M35" s="1"/>
      <c r="N35" s="1"/>
      <c r="O35" s="1"/>
      <c r="P35" s="1"/>
      <c r="Q35" s="1"/>
      <c r="R35" s="1"/>
      <c r="S35" s="1"/>
      <c r="T35" s="1"/>
    </row>
    <row r="36" spans="1:20" ht="12.75">
      <c r="A36" s="131" t="s">
        <v>89</v>
      </c>
      <c r="B36" s="262"/>
      <c r="C36" s="28"/>
      <c r="D36" s="1"/>
      <c r="E36" s="1"/>
      <c r="F36" s="132"/>
      <c r="G36" s="132"/>
      <c r="H36" s="1"/>
      <c r="I36" s="1"/>
      <c r="J36" s="1"/>
      <c r="K36" s="1"/>
      <c r="L36" s="1"/>
      <c r="M36" s="1"/>
      <c r="N36" s="1"/>
      <c r="O36" s="1"/>
      <c r="P36" s="1"/>
      <c r="Q36" s="1"/>
      <c r="R36" s="1"/>
      <c r="S36" s="1"/>
      <c r="T36" s="1"/>
    </row>
    <row r="37" spans="1:20" ht="12.75">
      <c r="A37" s="131" t="s">
        <v>90</v>
      </c>
      <c r="B37" s="262"/>
      <c r="C37" s="28"/>
      <c r="D37" s="1"/>
      <c r="E37" s="1"/>
      <c r="F37" s="1"/>
      <c r="G37" s="132"/>
      <c r="H37" s="1"/>
      <c r="I37" s="1"/>
      <c r="J37" s="1"/>
      <c r="K37" s="1"/>
      <c r="L37" s="1"/>
      <c r="M37" s="1"/>
      <c r="N37" s="1"/>
      <c r="O37" s="1"/>
      <c r="P37" s="1"/>
      <c r="Q37" s="1"/>
      <c r="R37" s="1"/>
      <c r="S37" s="1"/>
      <c r="T37" s="1"/>
    </row>
    <row r="38" spans="1:20" ht="12.75">
      <c r="A38" s="131" t="s">
        <v>91</v>
      </c>
      <c r="B38" s="263"/>
      <c r="C38" s="133"/>
      <c r="D38" s="133"/>
      <c r="E38" s="133"/>
      <c r="F38" s="134"/>
      <c r="G38" s="135"/>
      <c r="H38" s="133"/>
      <c r="I38" s="1"/>
      <c r="J38" s="1"/>
      <c r="K38" s="1"/>
      <c r="L38" s="1"/>
      <c r="M38" s="1"/>
      <c r="N38" s="1"/>
      <c r="O38" s="1"/>
      <c r="P38" s="1"/>
      <c r="Q38" s="1"/>
      <c r="R38" s="1"/>
      <c r="S38" s="1"/>
      <c r="T38" s="1"/>
    </row>
    <row r="39" spans="1:20" ht="12.75">
      <c r="A39" s="131" t="s">
        <v>92</v>
      </c>
      <c r="B39" s="262"/>
      <c r="C39" s="1"/>
      <c r="D39" s="1"/>
      <c r="E39" s="1"/>
      <c r="F39" s="1"/>
      <c r="G39" s="1"/>
      <c r="H39" s="1"/>
      <c r="I39" s="1"/>
      <c r="J39" s="1"/>
      <c r="K39" s="1"/>
      <c r="L39" s="1"/>
      <c r="M39" s="1"/>
      <c r="N39" s="1"/>
      <c r="O39" s="1"/>
      <c r="P39" s="1"/>
      <c r="Q39" s="1"/>
      <c r="R39" s="1"/>
      <c r="S39" s="1"/>
      <c r="T39" s="1"/>
    </row>
    <row r="40" spans="1:20" ht="12.75">
      <c r="A40" s="136" t="s">
        <v>93</v>
      </c>
      <c r="B40" s="130">
        <f>SUM(B36:B39)</f>
        <v>0</v>
      </c>
      <c r="C40" s="1"/>
      <c r="D40" s="1"/>
      <c r="E40" s="1"/>
      <c r="F40" s="1"/>
      <c r="G40" s="137"/>
      <c r="H40" s="1"/>
      <c r="I40" s="1"/>
      <c r="J40" s="1"/>
      <c r="K40" s="1"/>
      <c r="L40" s="1"/>
      <c r="M40" s="1"/>
      <c r="N40" s="1"/>
      <c r="O40" s="1"/>
      <c r="P40" s="1"/>
      <c r="Q40" s="1"/>
      <c r="R40" s="1"/>
      <c r="S40" s="1"/>
      <c r="T40" s="1"/>
    </row>
    <row r="41" spans="1:20" ht="12.75">
      <c r="A41" s="1"/>
      <c r="B41" s="1"/>
      <c r="C41" s="1"/>
      <c r="D41" s="1"/>
      <c r="E41" s="1"/>
      <c r="F41" s="1"/>
      <c r="G41" s="137"/>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 ref="A1:J1"/>
    <mergeCell ref="A2:J2"/>
    <mergeCell ref="A3:J3"/>
    <mergeCell ref="A4:J4"/>
    <mergeCell ref="A5:J5"/>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Anexo 1 RGF </vt:lpstr>
      <vt:lpstr>Entrada de dados Anexos V e VI.</vt:lpstr>
      <vt:lpstr>Anexo 5 RGF - 14ª Edição MDF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dos Santos Pereira</dc:creator>
  <cp:lastModifiedBy>Carlos Santos</cp:lastModifiedBy>
  <dcterms:created xsi:type="dcterms:W3CDTF">2024-05-28T16:18:56Z</dcterms:created>
  <dcterms:modified xsi:type="dcterms:W3CDTF">2024-05-28T16:18:56Z</dcterms:modified>
</cp:coreProperties>
</file>